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uris JIP\Documents\CA 2017\JPD2017  MI Lācītis PII telpu rmeontdarbi\"/>
    </mc:Choice>
  </mc:AlternateContent>
  <bookViews>
    <workbookView xWindow="0" yWindow="12375" windowWidth="11355" windowHeight="2265" tabRatio="602" activeTab="8"/>
  </bookViews>
  <sheets>
    <sheet name="Koptāme" sheetId="181" r:id="rId1"/>
    <sheet name="Kopsavilkums" sheetId="182" r:id="rId2"/>
    <sheet name="Grupa" sheetId="174" r:id="rId3"/>
    <sheet name="Guļamistaba" sheetId="175" r:id="rId4"/>
    <sheet name="Garderobe" sheetId="176" r:id="rId5"/>
    <sheet name="Virtuve" sheetId="177" r:id="rId6"/>
    <sheet name="WC" sheetId="178" r:id="rId7"/>
    <sheet name="El mont" sheetId="179" r:id="rId8"/>
    <sheet name="santehn " sheetId="180" r:id="rId9"/>
  </sheets>
  <definedNames>
    <definedName name="_xlnm.Print_Area" localSheetId="7">'El mont'!$A$1:$P$34</definedName>
    <definedName name="_xlnm.Print_Area" localSheetId="2">Grupa!$A$1:$P$100</definedName>
    <definedName name="_xlnm.Print_Area" localSheetId="3">Guļamistaba!$A$1:$P$100</definedName>
    <definedName name="_xlnm.Print_Area" localSheetId="0">Koptāme!$A$1:$C$49</definedName>
    <definedName name="_xlnm.Print_Area" localSheetId="8">'santehn '!$A$1:$P$90</definedName>
    <definedName name="_xlnm.Print_Area" localSheetId="6">WC!$A$1:$P$95</definedName>
  </definedNames>
  <calcPr calcId="152511" fullPrecision="0"/>
</workbook>
</file>

<file path=xl/calcChain.xml><?xml version="1.0" encoding="utf-8"?>
<calcChain xmlns="http://schemas.openxmlformats.org/spreadsheetml/2006/main">
  <c r="A82" i="178" l="1"/>
  <c r="A83" i="178" s="1"/>
  <c r="A84" i="178" s="1"/>
  <c r="A78" i="177"/>
  <c r="A79" i="177" s="1"/>
  <c r="A80" i="177" s="1"/>
  <c r="A20" i="174"/>
  <c r="A21" i="174" s="1"/>
  <c r="A22" i="174" s="1"/>
  <c r="A23" i="174" s="1"/>
  <c r="A24" i="174" s="1"/>
  <c r="A25" i="174" s="1"/>
  <c r="A26" i="174" s="1"/>
  <c r="A27" i="174" s="1"/>
  <c r="A28" i="174" s="1"/>
  <c r="A31" i="174" s="1"/>
  <c r="A32" i="174" s="1"/>
  <c r="A33" i="174" s="1"/>
  <c r="A34" i="174" s="1"/>
  <c r="A35" i="174" s="1"/>
  <c r="A36" i="174" s="1"/>
  <c r="A37" i="174" s="1"/>
  <c r="A38" i="174" s="1"/>
  <c r="A39" i="174" s="1"/>
  <c r="A42" i="174" s="1"/>
  <c r="A43" i="174" s="1"/>
  <c r="A44" i="174" s="1"/>
  <c r="A45" i="174" s="1"/>
  <c r="A46" i="174" s="1"/>
  <c r="A47" i="174" s="1"/>
  <c r="A48" i="174" s="1"/>
  <c r="A49" i="174" s="1"/>
  <c r="A50" i="174" s="1"/>
  <c r="A51" i="174" s="1"/>
  <c r="A52" i="174" s="1"/>
  <c r="A53" i="174" s="1"/>
  <c r="A54" i="174" s="1"/>
  <c r="A55" i="174" s="1"/>
  <c r="A56" i="174" s="1"/>
  <c r="A57" i="174" s="1"/>
  <c r="A58" i="174" s="1"/>
  <c r="A59" i="174" s="1"/>
  <c r="A60" i="174" s="1"/>
  <c r="A61" i="174" s="1"/>
  <c r="A62" i="174" s="1"/>
  <c r="A63" i="174" s="1"/>
  <c r="A66" i="174" s="1"/>
  <c r="A67" i="174" s="1"/>
  <c r="A68" i="174" s="1"/>
  <c r="A69" i="174" s="1"/>
  <c r="A70" i="174" s="1"/>
  <c r="A71" i="174" s="1"/>
  <c r="A72" i="174" s="1"/>
  <c r="A73" i="174" s="1"/>
  <c r="A74" i="174" s="1"/>
  <c r="A75" i="174" s="1"/>
  <c r="A76" i="174" s="1"/>
  <c r="A77" i="174" s="1"/>
  <c r="A78" i="174" s="1"/>
  <c r="A79" i="174" s="1"/>
  <c r="A82" i="174" s="1"/>
  <c r="A83" i="174" s="1"/>
  <c r="A84" i="174" s="1"/>
  <c r="A85" i="174" s="1"/>
  <c r="A86" i="174" s="1"/>
  <c r="A87" i="174" s="1"/>
  <c r="A88" i="174" s="1"/>
  <c r="A89" i="174" s="1"/>
  <c r="A90" i="174" s="1"/>
  <c r="A91" i="174" s="1"/>
  <c r="A92" i="174" s="1"/>
  <c r="A95" i="174" s="1"/>
  <c r="A19" i="174"/>
  <c r="A20" i="175"/>
  <c r="A21" i="175" s="1"/>
  <c r="A22" i="175" s="1"/>
  <c r="A23" i="175" s="1"/>
  <c r="A24" i="175" s="1"/>
  <c r="A25" i="175" s="1"/>
  <c r="A26" i="175" s="1"/>
  <c r="A27" i="175" s="1"/>
  <c r="A28" i="175" s="1"/>
  <c r="A31" i="175" s="1"/>
  <c r="A32" i="175" s="1"/>
  <c r="A33" i="175" s="1"/>
  <c r="A34" i="175" s="1"/>
  <c r="A35" i="175" s="1"/>
  <c r="A36" i="175" s="1"/>
  <c r="A37" i="175" s="1"/>
  <c r="A38" i="175" s="1"/>
  <c r="A39" i="175" s="1"/>
  <c r="A42" i="175" s="1"/>
  <c r="A43" i="175" s="1"/>
  <c r="A44" i="175" s="1"/>
  <c r="A45" i="175" s="1"/>
  <c r="A46" i="175" s="1"/>
  <c r="A47" i="175" s="1"/>
  <c r="A48" i="175" s="1"/>
  <c r="A49" i="175" s="1"/>
  <c r="A50" i="175" s="1"/>
  <c r="A51" i="175" s="1"/>
  <c r="A52" i="175" s="1"/>
  <c r="A53" i="175" s="1"/>
  <c r="A54" i="175" s="1"/>
  <c r="A55" i="175" s="1"/>
  <c r="A56" i="175" s="1"/>
  <c r="A57" i="175" s="1"/>
  <c r="A58" i="175" s="1"/>
  <c r="A59" i="175" s="1"/>
  <c r="A60" i="175" s="1"/>
  <c r="A61" i="175" s="1"/>
  <c r="A62" i="175" s="1"/>
  <c r="A65" i="175" s="1"/>
  <c r="A66" i="175" s="1"/>
  <c r="A67" i="175" s="1"/>
  <c r="A68" i="175" s="1"/>
  <c r="A69" i="175" s="1"/>
  <c r="A70" i="175" s="1"/>
  <c r="A71" i="175" s="1"/>
  <c r="A72" i="175" s="1"/>
  <c r="A73" i="175" s="1"/>
  <c r="A74" i="175" s="1"/>
  <c r="A75" i="175" s="1"/>
  <c r="A76" i="175" s="1"/>
  <c r="A77" i="175" s="1"/>
  <c r="A78" i="175" s="1"/>
  <c r="A81" i="175" s="1"/>
  <c r="A82" i="175" s="1"/>
  <c r="A83" i="175" s="1"/>
  <c r="A84" i="175" s="1"/>
  <c r="A85" i="175" s="1"/>
  <c r="A86" i="175" s="1"/>
  <c r="A87" i="175" s="1"/>
  <c r="A88" i="175" s="1"/>
  <c r="A89" i="175" s="1"/>
  <c r="A90" i="175" s="1"/>
  <c r="A93" i="175" s="1"/>
  <c r="A94" i="175" s="1"/>
  <c r="A95" i="175" s="1"/>
  <c r="A19" i="175"/>
  <c r="A19" i="180" l="1"/>
  <c r="A20" i="180" s="1"/>
  <c r="A21" i="180" s="1"/>
  <c r="A22" i="180" s="1"/>
  <c r="A23" i="180" s="1"/>
  <c r="A24" i="180" s="1"/>
  <c r="A25" i="180" s="1"/>
  <c r="A26" i="180" s="1"/>
  <c r="A27" i="180" s="1"/>
  <c r="A30" i="180" s="1"/>
  <c r="A31" i="180" s="1"/>
  <c r="A32" i="180" s="1"/>
  <c r="A33" i="180" s="1"/>
  <c r="A34" i="180" s="1"/>
  <c r="A35" i="180" s="1"/>
  <c r="A36" i="180" s="1"/>
  <c r="A37" i="180" s="1"/>
  <c r="A40" i="180" s="1"/>
  <c r="A41" i="180" s="1"/>
  <c r="A42" i="180" s="1"/>
  <c r="A43" i="180" s="1"/>
  <c r="A44" i="180" s="1"/>
  <c r="A45" i="180" s="1"/>
  <c r="A46" i="180" s="1"/>
  <c r="A47" i="180" s="1"/>
  <c r="A50" i="180" s="1"/>
  <c r="A51" i="180" s="1"/>
  <c r="A52" i="180" s="1"/>
  <c r="A53" i="180" s="1"/>
  <c r="A54" i="180" s="1"/>
  <c r="A55" i="180" s="1"/>
  <c r="A56" i="180" s="1"/>
  <c r="A57" i="180" s="1"/>
  <c r="A60" i="180" s="1"/>
  <c r="A61" i="180" s="1"/>
  <c r="A62" i="180" s="1"/>
  <c r="A63" i="180" s="1"/>
  <c r="A64" i="180" s="1"/>
  <c r="A65" i="180" s="1"/>
  <c r="A66" i="180" s="1"/>
  <c r="A67" i="180" s="1"/>
  <c r="A68" i="180" s="1"/>
  <c r="A69" i="180" s="1"/>
  <c r="A70" i="180" s="1"/>
  <c r="A71" i="180" s="1"/>
  <c r="A72" i="180" s="1"/>
  <c r="A73" i="180" s="1"/>
  <c r="A74" i="180" s="1"/>
  <c r="A75" i="180" s="1"/>
  <c r="A76" i="180" s="1"/>
  <c r="A77" i="180" s="1"/>
  <c r="A78" i="180" s="1"/>
  <c r="A79" i="180" s="1"/>
  <c r="A80" i="180" s="1"/>
  <c r="A81" i="180" s="1"/>
  <c r="A82" i="180" s="1"/>
  <c r="A83" i="180" s="1"/>
  <c r="A84" i="180" s="1"/>
  <c r="A85" i="180" s="1"/>
  <c r="A86" i="180" s="1"/>
  <c r="A87" i="180" s="1"/>
  <c r="A19" i="178"/>
  <c r="A20" i="178" s="1"/>
  <c r="A21" i="178" s="1"/>
  <c r="A22" i="178" s="1"/>
  <c r="A23" i="178" s="1"/>
  <c r="A24" i="178" s="1"/>
  <c r="A25" i="178" s="1"/>
  <c r="A26" i="178" s="1"/>
  <c r="A29" i="178" s="1"/>
  <c r="A30" i="178" s="1"/>
  <c r="A31" i="178" s="1"/>
  <c r="A32" i="178" s="1"/>
  <c r="A33" i="178" s="1"/>
  <c r="A34" i="178" s="1"/>
  <c r="A35" i="178" s="1"/>
  <c r="A36" i="178" s="1"/>
  <c r="A37" i="178" s="1"/>
  <c r="A38" i="178" s="1"/>
  <c r="A41" i="178" s="1"/>
  <c r="A42" i="178" s="1"/>
  <c r="A43" i="178" s="1"/>
  <c r="A44" i="178" s="1"/>
  <c r="A45" i="178" s="1"/>
  <c r="A46" i="178" s="1"/>
  <c r="A47" i="178" s="1"/>
  <c r="A48" i="178" s="1"/>
  <c r="A49" i="178" s="1"/>
  <c r="A50" i="178" s="1"/>
  <c r="A51" i="178" s="1"/>
  <c r="A52" i="178" s="1"/>
  <c r="A53" i="178" s="1"/>
  <c r="A54" i="178" s="1"/>
  <c r="A55" i="178" s="1"/>
  <c r="A56" i="178" s="1"/>
  <c r="A57" i="178" s="1"/>
  <c r="A60" i="178" s="1"/>
  <c r="A61" i="178" s="1"/>
  <c r="A62" i="178" s="1"/>
  <c r="A63" i="178" s="1"/>
  <c r="A64" i="178" s="1"/>
  <c r="A65" i="178" s="1"/>
  <c r="A66" i="178" s="1"/>
  <c r="A67" i="178" s="1"/>
  <c r="A68" i="178" s="1"/>
  <c r="A69" i="178" s="1"/>
  <c r="A70" i="178" s="1"/>
  <c r="A71" i="178" s="1"/>
  <c r="A72" i="178" s="1"/>
  <c r="A75" i="178" s="1"/>
  <c r="A76" i="178" s="1"/>
  <c r="A77" i="178" s="1"/>
  <c r="A78" i="178" s="1"/>
  <c r="A79" i="178" s="1"/>
  <c r="A80" i="178" s="1"/>
  <c r="A81" i="178" s="1"/>
  <c r="A87" i="178" s="1"/>
  <c r="A88" i="178" s="1"/>
  <c r="A89" i="178" s="1"/>
  <c r="A90" i="178" s="1"/>
  <c r="A20" i="177"/>
  <c r="A21" i="177" s="1"/>
  <c r="A22" i="177" s="1"/>
  <c r="A23" i="177" s="1"/>
  <c r="A24" i="177" s="1"/>
  <c r="A25" i="177" s="1"/>
  <c r="A26" i="177" s="1"/>
  <c r="A27" i="177" s="1"/>
  <c r="A28" i="177" s="1"/>
  <c r="A31" i="177" s="1"/>
  <c r="A32" i="177" s="1"/>
  <c r="A33" i="177" s="1"/>
  <c r="A34" i="177" s="1"/>
  <c r="A35" i="177" s="1"/>
  <c r="A36" i="177" s="1"/>
  <c r="A37" i="177" s="1"/>
  <c r="A38" i="177" s="1"/>
  <c r="A39" i="177" s="1"/>
  <c r="A42" i="177" s="1"/>
  <c r="A43" i="177" s="1"/>
  <c r="A44" i="177" s="1"/>
  <c r="A45" i="177" s="1"/>
  <c r="A46" i="177" s="1"/>
  <c r="A47" i="177" s="1"/>
  <c r="A48" i="177" s="1"/>
  <c r="A49" i="177" s="1"/>
  <c r="A50" i="177" s="1"/>
  <c r="A51" i="177" s="1"/>
  <c r="A52" i="177" s="1"/>
  <c r="A53" i="177" s="1"/>
  <c r="A56" i="177" s="1"/>
  <c r="A57" i="177" s="1"/>
  <c r="A58" i="177" s="1"/>
  <c r="A59" i="177" s="1"/>
  <c r="A60" i="177" s="1"/>
  <c r="A61" i="177" s="1"/>
  <c r="A62" i="177" s="1"/>
  <c r="A63" i="177" s="1"/>
  <c r="A64" i="177" s="1"/>
  <c r="A65" i="177" s="1"/>
  <c r="A66" i="177" s="1"/>
  <c r="A67" i="177" s="1"/>
  <c r="A68" i="177" s="1"/>
  <c r="A71" i="177" s="1"/>
  <c r="A72" i="177" s="1"/>
  <c r="A73" i="177" s="1"/>
  <c r="A74" i="177" s="1"/>
  <c r="A75" i="177" s="1"/>
  <c r="A76" i="177" s="1"/>
  <c r="A77" i="177" s="1"/>
  <c r="A83" i="177" s="1"/>
  <c r="A84" i="177" s="1"/>
  <c r="A85" i="177" s="1"/>
  <c r="A86" i="177" s="1"/>
  <c r="A19" i="177"/>
  <c r="A19" i="176"/>
  <c r="A20" i="176" s="1"/>
  <c r="A21" i="176" s="1"/>
  <c r="A22" i="176" s="1"/>
  <c r="A23" i="176" s="1"/>
  <c r="A24" i="176" s="1"/>
  <c r="A25" i="176" s="1"/>
  <c r="A28" i="176" s="1"/>
  <c r="A29" i="176" s="1"/>
  <c r="A30" i="176" s="1"/>
  <c r="A31" i="176" s="1"/>
  <c r="A32" i="176" s="1"/>
  <c r="A33" i="176" s="1"/>
  <c r="A34" i="176" s="1"/>
  <c r="A35" i="176" s="1"/>
  <c r="A36" i="176" s="1"/>
  <c r="A37" i="176" s="1"/>
  <c r="A38" i="176" s="1"/>
  <c r="A39" i="176" s="1"/>
  <c r="A40" i="176" s="1"/>
  <c r="A41" i="176" s="1"/>
  <c r="A44" i="176" s="1"/>
  <c r="A45" i="176" s="1"/>
  <c r="A46" i="176" s="1"/>
  <c r="A47" i="176" s="1"/>
  <c r="A48" i="176" s="1"/>
  <c r="A49" i="176" s="1"/>
  <c r="A50" i="176" s="1"/>
  <c r="A51" i="176" s="1"/>
  <c r="A52" i="176" s="1"/>
  <c r="A53" i="176" s="1"/>
  <c r="A54" i="176" s="1"/>
  <c r="A55" i="176" s="1"/>
  <c r="A58" i="176" s="1"/>
  <c r="A59" i="176" s="1"/>
  <c r="A60" i="176" s="1"/>
  <c r="A61" i="176" s="1"/>
  <c r="A62" i="176" s="1"/>
  <c r="A63" i="176" s="1"/>
  <c r="A64" i="176" s="1"/>
  <c r="A67" i="176" s="1"/>
  <c r="A68" i="176" s="1"/>
  <c r="A69" i="176" s="1"/>
  <c r="A70" i="176" s="1"/>
  <c r="A71" i="176" s="1"/>
  <c r="A72" i="176" s="1"/>
  <c r="A73" i="176" s="1"/>
  <c r="A76" i="176" s="1"/>
  <c r="A77" i="176" s="1"/>
  <c r="E48" i="174"/>
  <c r="A22" i="182" l="1"/>
  <c r="A23" i="182" s="1"/>
  <c r="A24" i="182" s="1"/>
  <c r="A25" i="182" s="1"/>
  <c r="A26" i="182" s="1"/>
  <c r="A27" i="182" s="1"/>
  <c r="A44" i="181" l="1"/>
  <c r="A49" i="181" s="1"/>
  <c r="E45" i="175" l="1"/>
  <c r="E76" i="180" l="1"/>
  <c r="P29" i="180" l="1"/>
  <c r="P31" i="180"/>
  <c r="P30" i="180"/>
  <c r="P18" i="180"/>
  <c r="P19" i="180"/>
  <c r="P20" i="180"/>
  <c r="A17" i="179"/>
  <c r="A18" i="179" s="1"/>
  <c r="A19" i="179" s="1"/>
  <c r="A20" i="179" s="1"/>
  <c r="A21" i="179" s="1"/>
  <c r="A22" i="179" s="1"/>
  <c r="A23" i="179" s="1"/>
  <c r="A24" i="179" s="1"/>
  <c r="A25" i="179" s="1"/>
  <c r="A26" i="179" s="1"/>
  <c r="A27" i="179" s="1"/>
  <c r="A28" i="179" s="1"/>
  <c r="A29" i="179" s="1"/>
  <c r="A30" i="179" s="1"/>
  <c r="A31" i="179" s="1"/>
  <c r="E17" i="179"/>
  <c r="E72" i="177" l="1"/>
  <c r="E76" i="178"/>
  <c r="E77" i="178" s="1"/>
  <c r="E83" i="178"/>
  <c r="E81" i="178"/>
  <c r="E80" i="178"/>
  <c r="E79" i="178"/>
  <c r="E78" i="178"/>
  <c r="E52" i="178"/>
  <c r="E51" i="178" l="1"/>
  <c r="E50" i="178"/>
  <c r="E49" i="178"/>
  <c r="E47" i="178"/>
  <c r="E46" i="178"/>
  <c r="E59" i="178"/>
  <c r="E53" i="178"/>
  <c r="E44" i="178"/>
  <c r="E43" i="178"/>
  <c r="E42" i="178"/>
  <c r="E41" i="178"/>
  <c r="E60" i="178" l="1"/>
  <c r="E48" i="178"/>
  <c r="E66" i="178" l="1"/>
  <c r="E67" i="178" s="1"/>
  <c r="E33" i="178"/>
  <c r="E37" i="178" s="1"/>
  <c r="E28" i="178"/>
  <c r="E29" i="178" l="1"/>
  <c r="E32" i="178"/>
  <c r="E63" i="178"/>
  <c r="E61" i="178"/>
  <c r="E65" i="178"/>
  <c r="E70" i="178"/>
  <c r="E69" i="178"/>
  <c r="E68" i="178"/>
  <c r="E64" i="178"/>
  <c r="E30" i="178"/>
  <c r="E34" i="178"/>
  <c r="E35" i="178"/>
  <c r="E36" i="178"/>
  <c r="E31" i="178" l="1"/>
  <c r="E62" i="178"/>
  <c r="E71" i="178"/>
  <c r="E55" i="178"/>
  <c r="E54" i="178"/>
  <c r="E57" i="178"/>
  <c r="E72" i="178" l="1"/>
  <c r="E34" i="177" l="1"/>
  <c r="E38" i="177" s="1"/>
  <c r="E25" i="177"/>
  <c r="E79" i="177"/>
  <c r="E77" i="177"/>
  <c r="E76" i="177"/>
  <c r="E75" i="177"/>
  <c r="E74" i="177"/>
  <c r="E73" i="177"/>
  <c r="E55" i="177"/>
  <c r="E30" i="177"/>
  <c r="E31" i="177" s="1"/>
  <c r="E35" i="177" l="1"/>
  <c r="E36" i="177"/>
  <c r="E37" i="177"/>
  <c r="E42" i="177"/>
  <c r="E46" i="177" s="1"/>
  <c r="E33" i="177"/>
  <c r="E32" i="177"/>
  <c r="E61" i="177"/>
  <c r="E59" i="177"/>
  <c r="E57" i="177"/>
  <c r="E56" i="177"/>
  <c r="E60" i="177"/>
  <c r="E62" i="177"/>
  <c r="E44" i="177" l="1"/>
  <c r="E49" i="177"/>
  <c r="E47" i="177"/>
  <c r="E48" i="177"/>
  <c r="E43" i="177"/>
  <c r="E66" i="177"/>
  <c r="E65" i="177"/>
  <c r="E64" i="177"/>
  <c r="E63" i="177"/>
  <c r="E58" i="177"/>
  <c r="E45" i="177" l="1"/>
  <c r="E51" i="177"/>
  <c r="E53" i="177"/>
  <c r="E50" i="177"/>
  <c r="E67" i="177"/>
  <c r="E68" i="177" l="1"/>
  <c r="E57" i="176" l="1"/>
  <c r="E36" i="176"/>
  <c r="E37" i="176" s="1"/>
  <c r="E31" i="176"/>
  <c r="E35" i="176" s="1"/>
  <c r="E22" i="176"/>
  <c r="E43" i="176" s="1"/>
  <c r="E73" i="176"/>
  <c r="E72" i="176"/>
  <c r="E71" i="176"/>
  <c r="E70" i="176"/>
  <c r="E69" i="176"/>
  <c r="E67" i="176"/>
  <c r="E68" i="176" s="1"/>
  <c r="E27" i="176"/>
  <c r="E28" i="176" s="1"/>
  <c r="E39" i="176" l="1"/>
  <c r="E32" i="176"/>
  <c r="E40" i="176"/>
  <c r="E33" i="176"/>
  <c r="E34" i="176"/>
  <c r="E38" i="176"/>
  <c r="E30" i="176"/>
  <c r="E29" i="176"/>
  <c r="E61" i="176" l="1"/>
  <c r="E60" i="176"/>
  <c r="E59" i="176"/>
  <c r="E58" i="176"/>
  <c r="E46" i="176"/>
  <c r="E45" i="176"/>
  <c r="E44" i="176"/>
  <c r="E48" i="176"/>
  <c r="E62" i="176" l="1"/>
  <c r="E50" i="176" l="1"/>
  <c r="E63" i="176"/>
  <c r="E51" i="176" l="1"/>
  <c r="E30" i="175" l="1"/>
  <c r="E31" i="175" s="1"/>
  <c r="E34" i="175" s="1"/>
  <c r="E24" i="175"/>
  <c r="E89" i="175"/>
  <c r="E88" i="175"/>
  <c r="E87" i="175"/>
  <c r="E86" i="175"/>
  <c r="E85" i="175"/>
  <c r="E83" i="175"/>
  <c r="E64" i="175"/>
  <c r="E71" i="175" s="1"/>
  <c r="E50" i="175"/>
  <c r="E49" i="175"/>
  <c r="E46" i="175"/>
  <c r="E39" i="175"/>
  <c r="E49" i="174"/>
  <c r="E82" i="174"/>
  <c r="E65" i="174"/>
  <c r="E67" i="174" s="1"/>
  <c r="E24" i="174"/>
  <c r="E39" i="174"/>
  <c r="E31" i="174"/>
  <c r="E69" i="174" l="1"/>
  <c r="E70" i="174"/>
  <c r="E71" i="174"/>
  <c r="E33" i="175"/>
  <c r="E69" i="175"/>
  <c r="E38" i="175"/>
  <c r="E35" i="175"/>
  <c r="E36" i="175"/>
  <c r="E41" i="175"/>
  <c r="E75" i="175"/>
  <c r="E76" i="175" s="1"/>
  <c r="E74" i="175"/>
  <c r="E73" i="175"/>
  <c r="E72" i="175"/>
  <c r="E32" i="175"/>
  <c r="E70" i="175"/>
  <c r="E68" i="175"/>
  <c r="E66" i="175"/>
  <c r="E65" i="175"/>
  <c r="E47" i="175"/>
  <c r="E84" i="175"/>
  <c r="E45" i="174"/>
  <c r="E46" i="174"/>
  <c r="E72" i="174"/>
  <c r="E66" i="174"/>
  <c r="E68" i="174"/>
  <c r="E41" i="174"/>
  <c r="E34" i="174"/>
  <c r="E38" i="174" s="1"/>
  <c r="E33" i="174"/>
  <c r="E32" i="174"/>
  <c r="E91" i="174"/>
  <c r="E90" i="174"/>
  <c r="E89" i="174"/>
  <c r="E88" i="174"/>
  <c r="E87" i="174"/>
  <c r="E85" i="174"/>
  <c r="E86" i="174" s="1"/>
  <c r="E77" i="175" l="1"/>
  <c r="E67" i="175"/>
  <c r="E47" i="174"/>
  <c r="E75" i="174"/>
  <c r="E73" i="174"/>
  <c r="E76" i="174"/>
  <c r="E77" i="174" s="1"/>
  <c r="E74" i="174"/>
  <c r="E36" i="174"/>
  <c r="E35" i="174"/>
  <c r="E78" i="174" l="1"/>
  <c r="E56" i="175"/>
  <c r="E54" i="175"/>
  <c r="E52" i="175"/>
  <c r="E53" i="175"/>
  <c r="E54" i="174"/>
  <c r="E52" i="174"/>
  <c r="E56" i="174"/>
  <c r="E53" i="174"/>
  <c r="E57" i="174" l="1"/>
  <c r="E58" i="175" l="1"/>
  <c r="E58" i="174"/>
  <c r="E59" i="174" l="1"/>
</calcChain>
</file>

<file path=xl/sharedStrings.xml><?xml version="1.0" encoding="utf-8"?>
<sst xmlns="http://schemas.openxmlformats.org/spreadsheetml/2006/main" count="1567" uniqueCount="341">
  <si>
    <t>gada</t>
  </si>
  <si>
    <t>Tāme sastādīta:</t>
  </si>
  <si>
    <t>N.</t>
  </si>
  <si>
    <t>Mēra</t>
  </si>
  <si>
    <t>Dau -</t>
  </si>
  <si>
    <t>izmaksa</t>
  </si>
  <si>
    <t xml:space="preserve">Kopējā </t>
  </si>
  <si>
    <t>p.</t>
  </si>
  <si>
    <t>vienība</t>
  </si>
  <si>
    <t>dzums</t>
  </si>
  <si>
    <t>Mate-</t>
  </si>
  <si>
    <t>Darba</t>
  </si>
  <si>
    <t>k.</t>
  </si>
  <si>
    <t>gab</t>
  </si>
  <si>
    <t>Darba nosaukums</t>
  </si>
  <si>
    <t>Vienības izmaksas</t>
  </si>
  <si>
    <t xml:space="preserve">Laika </t>
  </si>
  <si>
    <t>apm.lik-</t>
  </si>
  <si>
    <t xml:space="preserve">Darba </t>
  </si>
  <si>
    <t>Meha-</t>
  </si>
  <si>
    <t>Darb-</t>
  </si>
  <si>
    <t>riāli,</t>
  </si>
  <si>
    <t>alga,</t>
  </si>
  <si>
    <t>nismi,</t>
  </si>
  <si>
    <t>Kopā,</t>
  </si>
  <si>
    <t>norma,</t>
  </si>
  <si>
    <t>ietilpība,</t>
  </si>
  <si>
    <t>c/h</t>
  </si>
  <si>
    <t>kg</t>
  </si>
  <si>
    <t>kods</t>
  </si>
  <si>
    <t>m</t>
  </si>
  <si>
    <t>Līg.c</t>
  </si>
  <si>
    <t>m2</t>
  </si>
  <si>
    <t>m3</t>
  </si>
  <si>
    <t>iep</t>
  </si>
  <si>
    <t xml:space="preserve">stūra šinas </t>
  </si>
  <si>
    <t>palīgmateriāli (smilšpapirs ,līmlenta ,  akrīls)</t>
  </si>
  <si>
    <t xml:space="preserve">Tāmes izmaksas bez PVN </t>
  </si>
  <si>
    <t>kpl</t>
  </si>
  <si>
    <t>Kopsavilkuma aprēķini pa darbu veidiem vai konstruktīvajiem elementiem</t>
  </si>
  <si>
    <t>Nr.p.k.</t>
  </si>
  <si>
    <t>Darba veids vai konstruktīvā elementa nosaukums</t>
  </si>
  <si>
    <t>Kopā</t>
  </si>
  <si>
    <t>EUR</t>
  </si>
  <si>
    <t>Ēdienu izsniegšanas loga demontāža</t>
  </si>
  <si>
    <t>Ēdienu izsniegšanas letes demontāža</t>
  </si>
  <si>
    <t>Sienas flīžu demontāža</t>
  </si>
  <si>
    <t>Kanalizācijas caurules  demontāža</t>
  </si>
  <si>
    <t>DS, UAS montāža un pieslēgšana</t>
  </si>
  <si>
    <t>Durvju bloku demontāža</t>
  </si>
  <si>
    <t>t.m</t>
  </si>
  <si>
    <t>Tāmes izmaksas (EUR)</t>
  </si>
  <si>
    <t>me,EUR/h</t>
  </si>
  <si>
    <r>
      <t xml:space="preserve">Būves nosaukums: </t>
    </r>
    <r>
      <rPr>
        <sz val="10"/>
        <rFont val="Calibri"/>
        <family val="2"/>
        <charset val="186"/>
      </rPr>
      <t>Jelgavas pilsētas pašvaldības pirmsskolas izglītības iestāde "Lācītis"</t>
    </r>
  </si>
  <si>
    <t>Sastādīta 2017.gada tirgus cenās, pamatojoties uz uz objekta apsekošanu un Pasūtītāja velmēm.</t>
  </si>
  <si>
    <t>SANTEHNISKIE  DARBI</t>
  </si>
  <si>
    <t>2017.</t>
  </si>
  <si>
    <t xml:space="preserve">BĒRNU GRUPAS WC TELPAS REMONTS </t>
  </si>
  <si>
    <t xml:space="preserve">BĒRNU GRUPAS TELPAS REMONTDARBI </t>
  </si>
  <si>
    <t xml:space="preserve">BĒRNU GUĻAMISTABAS TELPAS REMONTDARBI </t>
  </si>
  <si>
    <t xml:space="preserve">BĒRNU GARDEROBES TELPAS REMONTDARBI </t>
  </si>
  <si>
    <t xml:space="preserve"> GRUPAS VIRTUVES TELPAS REMONTDARBI</t>
  </si>
  <si>
    <t>GRUPAS VIRTUVES TELPAS REMONTDARBI</t>
  </si>
  <si>
    <t>ELEKTROMONTĀŽAS DARBI</t>
  </si>
  <si>
    <t>UAS rūpīga demontāža (pēc tam montēt atpakaļ)</t>
  </si>
  <si>
    <t>Grīdas seguma un pamatojuma demontāža</t>
  </si>
  <si>
    <t>Grīdlīstes  demontāža</t>
  </si>
  <si>
    <t>Palodzes demontāža</t>
  </si>
  <si>
    <t>Citi demontāžas darbi</t>
  </si>
  <si>
    <t>c/st</t>
  </si>
  <si>
    <t>Būvgružu izvešana</t>
  </si>
  <si>
    <t>Sastatņu noma, pārvietošana</t>
  </si>
  <si>
    <t>d/d</t>
  </si>
  <si>
    <t>Sienu  attīrīšana no dažādu veidu apdares</t>
  </si>
  <si>
    <t>tek.m</t>
  </si>
  <si>
    <t>Palīgmaterāli (montāžas putas, skrūves utt.)</t>
  </si>
  <si>
    <t>Logu un durvju ailes apdares  atjaunošana</t>
  </si>
  <si>
    <t>tm</t>
  </si>
  <si>
    <t xml:space="preserve">Ailes tīrīšana </t>
  </si>
  <si>
    <t>Ailes gruntēšana</t>
  </si>
  <si>
    <t>Ailes špaktelēšana</t>
  </si>
  <si>
    <t>Ailes slīpēšana</t>
  </si>
  <si>
    <t>Ailes krāsošana 3.kārtas</t>
  </si>
  <si>
    <t>Ailes apstrāde ar akrilu</t>
  </si>
  <si>
    <t>Grīdu izlīdzināšana  ar pašizlīdz. sastaviem</t>
  </si>
  <si>
    <t>Univers.grunts  10l UG Sakret</t>
  </si>
  <si>
    <t>Nivelējoša masa gr.25kg NSP 3-20mm</t>
  </si>
  <si>
    <t>Linoleja seguma ieklāšana</t>
  </si>
  <si>
    <t>Līme Forbo 522</t>
  </si>
  <si>
    <t>Aukle</t>
  </si>
  <si>
    <t>Palīgmateriāli</t>
  </si>
  <si>
    <t>Sienu  špaktelēšana un slīpēšana</t>
  </si>
  <si>
    <t>Smalkais līdzināt.25kg Weber LR+</t>
  </si>
  <si>
    <t>SHEETROCK (zaļš) 28kg Universālā špaktele</t>
  </si>
  <si>
    <t xml:space="preserve">kpl </t>
  </si>
  <si>
    <t>KNAUF karkasa</t>
  </si>
  <si>
    <t>Ģipškartons 1.2x3.0 12.5 stand. GKB</t>
  </si>
  <si>
    <t>Griestu špaktelēšana, slīpēšana</t>
  </si>
  <si>
    <t>Iebūv. skapja demontāža</t>
  </si>
  <si>
    <t>1.DEMONTĀŽAS DARBI</t>
  </si>
  <si>
    <t>Tiešas izmaksas kopā</t>
  </si>
  <si>
    <t>2. GRĪDA</t>
  </si>
  <si>
    <t>3. SIENAS</t>
  </si>
  <si>
    <t>Skavas ar stiprinājumiem</t>
  </si>
  <si>
    <t>Krāsu tonešana</t>
  </si>
  <si>
    <t>4. GRIESTI</t>
  </si>
  <si>
    <t>5. AILES</t>
  </si>
  <si>
    <t>Ventilacijas dekoratīvas restītes demontāža, kanālu tīrīšana</t>
  </si>
  <si>
    <t>6.DAŽĀDI DARBI</t>
  </si>
  <si>
    <r>
      <t xml:space="preserve">Būves nosaukums: </t>
    </r>
    <r>
      <rPr>
        <sz val="10"/>
        <rFont val="Calibri"/>
        <family val="2"/>
        <charset val="204"/>
      </rPr>
      <t>Jelgavas pilsētas pašvaldības pirmsskolas izglītības iestāde "Lācītis"</t>
    </r>
  </si>
  <si>
    <t>Griestu krāsošana x2</t>
  </si>
  <si>
    <t>Flīzes</t>
  </si>
  <si>
    <t>Mira Standartfix 3000 flīžu līme 25kg</t>
  </si>
  <si>
    <t>šuvju  aizpilditājs</t>
  </si>
  <si>
    <t>papildmateriāli (siliknos , krustiņi)</t>
  </si>
  <si>
    <t>Sienu  flīzēšana</t>
  </si>
  <si>
    <t>Virtuves mēbeļu demontāža</t>
  </si>
  <si>
    <r>
      <t>m</t>
    </r>
    <r>
      <rPr>
        <vertAlign val="superscript"/>
        <sz val="10"/>
        <rFont val="Calibri"/>
        <family val="2"/>
        <charset val="204"/>
      </rPr>
      <t>2</t>
    </r>
  </si>
  <si>
    <t>Grīdas flīžu ar pamatojumu demontāža</t>
  </si>
  <si>
    <t>Starpsienu demontāža</t>
  </si>
  <si>
    <t>Sienu apmetums</t>
  </si>
  <si>
    <t>apmet. siets</t>
  </si>
  <si>
    <t>palīgmateriāli (stūra šinas , vadulas)</t>
  </si>
  <si>
    <t>Ventilācija caurules demontāža</t>
  </si>
  <si>
    <t xml:space="preserve">Sienu hidroizolācija </t>
  </si>
  <si>
    <t>Rievu kalšana un aizdare</t>
  </si>
  <si>
    <t>1pola "C" tipa aut. slēdzis 16A</t>
  </si>
  <si>
    <t>1pola "C" tipa aut. slēdzis 10A</t>
  </si>
  <si>
    <t>Esošās instalācijas pārslēgšana, un demontāža</t>
  </si>
  <si>
    <t xml:space="preserve">Elektroinstalācijas mērijumi </t>
  </si>
  <si>
    <t xml:space="preserve">Palīgmateriāli </t>
  </si>
  <si>
    <t>Elektroinstalācijas un lampu demontāža</t>
  </si>
  <si>
    <t>obj</t>
  </si>
  <si>
    <t>1.GRUPAS TELPA</t>
  </si>
  <si>
    <t>gb</t>
  </si>
  <si>
    <t>Veco un lieko cauruļvadu demontāža</t>
  </si>
  <si>
    <t>2.GUĻAMISTABAS TELPA</t>
  </si>
  <si>
    <t>Apkures  radiatora demontāža</t>
  </si>
  <si>
    <t>Ūdensvada cauruļu demontāža</t>
  </si>
  <si>
    <t>Pārbūvēt kanalizācijas un ūdensvada  caurļvadus</t>
  </si>
  <si>
    <t>Izlietnes montāža ar maisītāju, divdaļīga, nerūsējošais tērauds</t>
  </si>
  <si>
    <t>palīgmateriāli(sifons, izolac)</t>
  </si>
  <si>
    <t>3.GARDEROBES TELPA</t>
  </si>
  <si>
    <t>4.VIRTUVES TELPA</t>
  </si>
  <si>
    <t>5. WC</t>
  </si>
  <si>
    <t>Objekts:                  Jelgavas pilsētas pašvaldības pirmsskolas izglītības iestādes "Lācītis" telpu remontdarbi</t>
  </si>
  <si>
    <r>
      <t xml:space="preserve">Adrese:                   </t>
    </r>
    <r>
      <rPr>
        <sz val="10"/>
        <rFont val="Calibri"/>
        <family val="2"/>
        <charset val="186"/>
      </rPr>
      <t>Māras iela 2, Jelgava, LV-3001</t>
    </r>
  </si>
  <si>
    <r>
      <t xml:space="preserve">Būvuzņēmējs:          </t>
    </r>
    <r>
      <rPr>
        <sz val="10"/>
        <rFont val="Calibri"/>
        <family val="2"/>
        <charset val="186"/>
      </rPr>
      <t>SIA "____________" reģ.Nr.</t>
    </r>
  </si>
  <si>
    <r>
      <t xml:space="preserve">Pasūtītājs:                </t>
    </r>
    <r>
      <rPr>
        <sz val="10"/>
        <rFont val="Calibri"/>
        <family val="2"/>
        <charset val="186"/>
      </rPr>
      <t>Jelgavas pilsētas pašvaldības pirmsskolas izglītības iestāde "Lācītis"</t>
    </r>
  </si>
  <si>
    <t>LOKĀLĀ TĀME  Nr.7</t>
  </si>
  <si>
    <t>PVC caurules</t>
  </si>
  <si>
    <t>termogalva</t>
  </si>
  <si>
    <t>balansvārsts</t>
  </si>
  <si>
    <t>stūra ventilis termogalvai</t>
  </si>
  <si>
    <t>pieslēguma detaļas</t>
  </si>
  <si>
    <t>Tērauda cauruļvada tīrīšana un krāsošana</t>
  </si>
  <si>
    <t xml:space="preserve">Radiatoru montāža, ieskaitot palīgmateriālus Purmo C 22 1200x500 (sānu pieslēgums), pieslēgšana </t>
  </si>
  <si>
    <t xml:space="preserve">Purmo Compact C 22  (sānu pievienojums) 500*1200 </t>
  </si>
  <si>
    <t>Izlietnes demontāža</t>
  </si>
  <si>
    <t>Klozetpodu demontāža</t>
  </si>
  <si>
    <t>Izlietņu ar ūdens maisītāju demontāža</t>
  </si>
  <si>
    <t>palīgmateriāli</t>
  </si>
  <si>
    <t>Bērnu roku izlietņu ar fasondaļam un ūdensmaisītāju montāža, pieslēgšana</t>
  </si>
  <si>
    <t>Sanitāro iekārtu (klozetpodi, izlietnes, dušas paliktnis) pieslēguma vietu montāža ar fasondaļam un palīgmateriāliem</t>
  </si>
  <si>
    <t>Kanalizācijas caurules  DN 150 ar palīgmateriāliem montāža</t>
  </si>
  <si>
    <t>Kanalizācijas caurules  DN 40 ar palīgmateriāliem montāža</t>
  </si>
  <si>
    <t>PVC ūdens cauruļvada ar palīgmateriāliem montāža</t>
  </si>
  <si>
    <t>Materiālu transporta izdevumi __%</t>
  </si>
  <si>
    <t>Sastādija: ________________</t>
  </si>
  <si>
    <r>
      <t xml:space="preserve">Pasūtītājs:                </t>
    </r>
    <r>
      <rPr>
        <sz val="10"/>
        <rFont val="Calibri"/>
        <family val="2"/>
        <charset val="204"/>
      </rPr>
      <t>Jelgavas pilsētas pašvaldības pirmsskolas izglītības iestāde "Lācītis"</t>
    </r>
  </si>
  <si>
    <r>
      <t xml:space="preserve">Būvuzņēmējs:          </t>
    </r>
    <r>
      <rPr>
        <sz val="10"/>
        <rFont val="Calibri"/>
        <family val="2"/>
        <charset val="204"/>
      </rPr>
      <t>SIA "________" reģ.Nr.</t>
    </r>
  </si>
  <si>
    <r>
      <t xml:space="preserve">   Adrese:                 </t>
    </r>
    <r>
      <rPr>
        <sz val="10"/>
        <rFont val="Calibri"/>
        <family val="2"/>
        <charset val="204"/>
      </rPr>
      <t>Māras iela 2, Jelgava, LV-3001</t>
    </r>
  </si>
  <si>
    <t>LOKĀLĀ TĀME Nr.6</t>
  </si>
  <si>
    <t>Kabelis PPJ 3x1,5, montāža ar palīgmateriāliem</t>
  </si>
  <si>
    <t>Kabelis PPJ 3x2,5, montāža ar palīgmateriāliem</t>
  </si>
  <si>
    <t>Slēdzis z/a 230V 10A IP 20, montāža ar palīgmateriāliem</t>
  </si>
  <si>
    <t>Kontaktligzda z/a ar zemējuma spaili 230V 16A IP44 ar vāciņu, montāža ar palīgmateriāliem</t>
  </si>
  <si>
    <t>LED downligt iebūvējams IP54, montāža ar palīgmateriāliem</t>
  </si>
  <si>
    <t>Avārijas gaismeklis 8W T5 1h (deg visu laiku) IP42 HELIOS, montāža ar palīgmateriāliem</t>
  </si>
  <si>
    <t xml:space="preserve">Plafons 60W v/a, montāža ar palīgmateriāliem </t>
  </si>
  <si>
    <t>Montāžas kārba z/a Ø60x46mm, stiķējama, montāža ar palīgmateriāliem</t>
  </si>
  <si>
    <t>Sastādija: ________________________</t>
  </si>
  <si>
    <r>
      <t xml:space="preserve">Pasūtītājs:               </t>
    </r>
    <r>
      <rPr>
        <sz val="10"/>
        <rFont val="Calibri"/>
        <family val="2"/>
        <charset val="186"/>
      </rPr>
      <t>Jelgavas pilsētas pašvaldības pirmsskolas izglītības iestāde "Lācītis"</t>
    </r>
  </si>
  <si>
    <r>
      <t xml:space="preserve">Būvuzņēmējs:         </t>
    </r>
    <r>
      <rPr>
        <sz val="10"/>
        <rFont val="Calibri"/>
        <family val="2"/>
        <charset val="186"/>
      </rPr>
      <t>SIA "______________"reģ.Nr.</t>
    </r>
  </si>
  <si>
    <t>LOKĀLĀ TĀME Nr.5</t>
  </si>
  <si>
    <t xml:space="preserve">Grīdu hidroizolācijas ieklāšana  </t>
  </si>
  <si>
    <t>Grīdu flīzēšana ar neslīdošām akmens masas flīzēm</t>
  </si>
  <si>
    <t xml:space="preserve">Ģipškartona plākšņu piekargriestu izbūve </t>
  </si>
  <si>
    <t>Sastādija: __________________________</t>
  </si>
  <si>
    <r>
      <t xml:space="preserve">Būvuzņēmējs:         </t>
    </r>
    <r>
      <rPr>
        <sz val="10"/>
        <rFont val="Calibri"/>
        <family val="2"/>
        <charset val="186"/>
      </rPr>
      <t>SIA "______________", reģ.Nr.</t>
    </r>
  </si>
  <si>
    <t>LOKĀLĀ TĀME Nr.4</t>
  </si>
  <si>
    <t>Sienu apdare ar ģipškartona plāksnēm uz karkasa</t>
  </si>
  <si>
    <t>Sastādija: ______________________________</t>
  </si>
  <si>
    <r>
      <t xml:space="preserve">Būvuzņēmējs:         </t>
    </r>
    <r>
      <rPr>
        <sz val="10"/>
        <rFont val="Calibri"/>
        <family val="2"/>
        <charset val="186"/>
      </rPr>
      <t>SIA "_____________", reģ.Nr.</t>
    </r>
  </si>
  <si>
    <t>LOKĀLĀ TĀME Nr.3</t>
  </si>
  <si>
    <t>Linoleja grīdas seguma un pamatojuma demontāža</t>
  </si>
  <si>
    <t>Apkures radiatoru tirīšana no arpusēs un pārkrāsošana (nenoņemot)</t>
  </si>
  <si>
    <t>Sastādija: ____________________</t>
  </si>
  <si>
    <r>
      <t xml:space="preserve">Pasūtītājs:               </t>
    </r>
    <r>
      <rPr>
        <sz val="10"/>
        <rFont val="Calibri"/>
        <family val="2"/>
        <charset val="204"/>
      </rPr>
      <t>Jelgavas pilsētas pašvaldības pirmsskolas izglītības iestāde "Lācītis"</t>
    </r>
  </si>
  <si>
    <r>
      <t xml:space="preserve">Būvuzņēmējs:         </t>
    </r>
    <r>
      <rPr>
        <sz val="10"/>
        <rFont val="Calibri"/>
        <family val="2"/>
        <charset val="204"/>
      </rPr>
      <t>SIA "_______________" reģ.nr.</t>
    </r>
  </si>
  <si>
    <r>
      <t xml:space="preserve">Adrese:                   </t>
    </r>
    <r>
      <rPr>
        <sz val="10"/>
        <rFont val="Calibri"/>
        <family val="2"/>
        <charset val="204"/>
      </rPr>
      <t>Māras iela 2, Jelgava, LV-3001</t>
    </r>
  </si>
  <si>
    <t>LOKĀLĀ TĀME Nr.2</t>
  </si>
  <si>
    <t>Caurļvadus aizdare ar ģipškartona plāksnem pa KNAUF karkasu</t>
  </si>
  <si>
    <t>KNAUF metāla karkass</t>
  </si>
  <si>
    <t>Sastādija: _________________________</t>
  </si>
  <si>
    <t>LOKĀLĀ TĀME Nr.1.</t>
  </si>
  <si>
    <r>
      <t xml:space="preserve">Būvuzņēmējs:         </t>
    </r>
    <r>
      <rPr>
        <sz val="10"/>
        <rFont val="Calibri"/>
        <family val="2"/>
        <charset val="186"/>
      </rPr>
      <t>SIA "____________"</t>
    </r>
  </si>
  <si>
    <t xml:space="preserve">Caurļvadus aizdare ar ģipškartona plāksnem pa metāla KNAUF karkasu </t>
  </si>
  <si>
    <t>Ģipškartona plāksnes 1.2x3.0 12.5 stand. GKB</t>
  </si>
  <si>
    <t>Sastādija: ____________________________</t>
  </si>
  <si>
    <t xml:space="preserve">Purmo Compact CV 33 ar grīdas stiprinājumu (sānu pievienojums) 300*1800 </t>
  </si>
  <si>
    <t xml:space="preserve">Radiatoru montāža, ieskaitot palīgmateriālus Purmo  Compact CV 33 1800x300 (grīdas pieslēgums), pieslēgšana </t>
  </si>
  <si>
    <t>Sienu, logu un durvju ailu sagatavošanas izlīdzināšanai (bojāto apmetumu noņemšana, gruntēšana)</t>
  </si>
  <si>
    <t>Sienu, logu un durvju ailu   špaktelēšana un slīpēšana</t>
  </si>
  <si>
    <t>Sienu, logu un durvju ailu  krāsošana x2</t>
  </si>
  <si>
    <t xml:space="preserve">KNAUF betonkontakts </t>
  </si>
  <si>
    <t>l</t>
  </si>
  <si>
    <t>Arkveida ēdienu izsniegšanas ailes izveide (1m2) (izmērus precizēt uz vietās, saskaņot ar Pasūtītāju)</t>
  </si>
  <si>
    <t>Sienu, logu un durvju ailu  špaktelēšana un slīpēšana</t>
  </si>
  <si>
    <t xml:space="preserve">4.pielikuma "Tehniskais piedāvājums" </t>
  </si>
  <si>
    <t>pielikums "Lokālā tāme"</t>
  </si>
  <si>
    <t>APSTIPRINU</t>
  </si>
  <si>
    <t>(pasūtītāja paraksts un tā atsifrējums)</t>
  </si>
  <si>
    <t>Z.v.</t>
  </si>
  <si>
    <t>2017.g</t>
  </si>
  <si>
    <t xml:space="preserve"> BŪVNIECĪBAS KOPTĀME</t>
  </si>
  <si>
    <t>Būves nosaukums:</t>
  </si>
  <si>
    <t>Objekta nosaukums:</t>
  </si>
  <si>
    <t>Būves adrese:</t>
  </si>
  <si>
    <t>Pasūtītājs:</t>
  </si>
  <si>
    <t>Pasūtījuma Nr.:</t>
  </si>
  <si>
    <t>Pretendents:</t>
  </si>
  <si>
    <t>Nr. P.k.</t>
  </si>
  <si>
    <t>Objekta nosaukums</t>
  </si>
  <si>
    <t>Objekta izmaksas (EURO)</t>
  </si>
  <si>
    <t>Kopā:</t>
  </si>
  <si>
    <t xml:space="preserve">PVN 21% </t>
  </si>
  <si>
    <t>Pavisam būvniecības izmaksas:</t>
  </si>
  <si>
    <t>Sastādija:</t>
  </si>
  <si>
    <t>(paraksts un tā atšifrējums, datums)</t>
  </si>
  <si>
    <t>Sertifikāta Nr.:</t>
  </si>
  <si>
    <t>Pārbaudīja:</t>
  </si>
  <si>
    <t>Būvprojekta vadītājs;</t>
  </si>
  <si>
    <t xml:space="preserve"> Jelgavas pilsētas pašvaldības pirmsskolas izglītības iestāde "Lācītis"</t>
  </si>
  <si>
    <t>Jelgavas pilsētas pašvaldības pirmsskolas izglītības iestādes "Lācītis" iekštelpu remontdarbi</t>
  </si>
  <si>
    <t>Māras iela 2, Jelgava, LV-3001</t>
  </si>
  <si>
    <t>Sienu  attīrīšana no dažādu veidu apdares (t.sk. tapetes)</t>
  </si>
  <si>
    <t>Krāsojamās tapetes līmēšana  ar palīgmateriāliem</t>
  </si>
  <si>
    <t>līme un palīgmateriāli</t>
  </si>
  <si>
    <t>Krāsojamās tapetes krāsošana x2 ar palīgmateriāliem (toni saskaņot ar Pasūtītāju)</t>
  </si>
  <si>
    <t>Logu un durvju ailu krāsošana x2</t>
  </si>
  <si>
    <t>Logu un durvju ailukrāsošana x2</t>
  </si>
  <si>
    <t>(Darba veids vai konstruktīvā elementa nosaukums)</t>
  </si>
  <si>
    <t>Par kopejo summu, EUR</t>
  </si>
  <si>
    <t>Kopējā darbietilpība, c/h</t>
  </si>
  <si>
    <t>Tāme sastādīta 2017.gada</t>
  </si>
  <si>
    <t>Tai skaitā</t>
  </si>
  <si>
    <t>Darbietilpība (c/h)</t>
  </si>
  <si>
    <t>darba alga (EUR)</t>
  </si>
  <si>
    <t>materiāli (EUR)</t>
  </si>
  <si>
    <t>mehānismi (EUR)</t>
  </si>
  <si>
    <t>Būvdarbi</t>
  </si>
  <si>
    <t>Virsizdevumi (___ % )</t>
  </si>
  <si>
    <t>t.sk darba aizsardzība</t>
  </si>
  <si>
    <t>Peļņa (____ %)</t>
  </si>
  <si>
    <t>Darba devēja soc.nodoklis (23,59 %)</t>
  </si>
  <si>
    <t>Pavisam kopā</t>
  </si>
  <si>
    <t>Parbaudija:</t>
  </si>
  <si>
    <t>Objekta nosaukums: Jelgavas pilsētas pašvaldības pirmsskolas izglītības iestādes "Lācītis" iekštelpu remontdarbi</t>
  </si>
  <si>
    <t>Jelgavas pilsētas pašvaldības pirmsskolas izglītības iestāde "Lācītis"</t>
  </si>
  <si>
    <t>Būves nosaukums: Jelgavas pilsētas pašvaldības pirmsskolas izglītības iestāde "Lācītis"</t>
  </si>
  <si>
    <t>Objekta adrese: Māras iela 2</t>
  </si>
  <si>
    <t>Pasūtītājs: Jelgavas pilsētas pašvaldības pirmsskolas izglītības iestāde "Lācītis"</t>
  </si>
  <si>
    <t>ķieģeļu starpsienu demontāža</t>
  </si>
  <si>
    <t xml:space="preserve">Bide "ROCA ELEMENT" vai ekvivalents ar fason detaļām un palīgmateriāliem piegāde, montāža un pieslēgšana
</t>
  </si>
  <si>
    <t>Iebūv. skapja demontāža 2000*600*400</t>
  </si>
  <si>
    <t>Ģipškartona skrūves</t>
  </si>
  <si>
    <t>Ģipškartona šuvju špaktele</t>
  </si>
  <si>
    <t>Ģipškartona šuvju lenta</t>
  </si>
  <si>
    <r>
      <t xml:space="preserve">Koka durvju bloks  950x2000mm ar kleidam un slēdzeni, izgatavošana un montāža </t>
    </r>
    <r>
      <rPr>
        <b/>
        <u/>
        <sz val="10"/>
        <rFont val="Calibri"/>
        <family val="2"/>
        <charset val="186"/>
      </rPr>
      <t>(anoloģiski esošām, izmērus un toni precizēt uz vietas (apskates laiku precizēt pa tālr.63021113) un saskaņot ar Pasūtītāju)</t>
    </r>
  </si>
  <si>
    <t>Iebūv. 15mm lamināta skapja (2000x600*400mm) ar 4 plauktiem, 1 durvīm un slēdzeni izgatavošana, montāža (izmērus un toni precizēt uz vietas un saskaņot ar Pasūtītāju) izgatavošana un montāža</t>
  </si>
  <si>
    <t> ESTRICH betona klona grīdu izbūve (60-80mm)</t>
  </si>
  <si>
    <t>Knauf Tiefengrund LF, vai ekvivalents</t>
  </si>
  <si>
    <t>Ūdens emulsijas krāsa Sadolin Bindo 20  , vai ekvivalents</t>
  </si>
  <si>
    <t>ģipša apmetums Knauf MP75 vai ekvivalents</t>
  </si>
  <si>
    <t>IZLIETNE EFX 620-78, 78X47,5CM, vai ekvivalents. Saskaņot ar PASŪTĪTĀJU</t>
  </si>
  <si>
    <t>JAUCĒJKRĀNS IZLIETNEI ARMONIE 1206C, vai ekvivalents. Saskaņot ar PASŪTĪTĀJU</t>
  </si>
  <si>
    <t>Cauruļvadu aizdare grīdā</t>
  </si>
  <si>
    <t>ESTRICH betona klona grīdu izbūve (60-80mm)</t>
  </si>
  <si>
    <t>Grīdlistes H-55mm uzstādīšana no flīzēm</t>
  </si>
  <si>
    <t>Alumīnija sliekšņa montāža</t>
  </si>
  <si>
    <t xml:space="preserve">Reginox Regent 30 LUX okg vai ekvivalenta 1190x480mm nerūsējošā tērauda dubultizlietnes montāža, pieslēgšana ar palīgmateriāliem un fason detaļām </t>
  </si>
  <si>
    <t>Vetilācijas lokano cauruļvadu d-150mm montāža (L-2m) ar ventuilācijas difuzoru griestos (1.gab) montāža ar aplīgmateriāliem</t>
  </si>
  <si>
    <t>KNAUF karkass</t>
  </si>
  <si>
    <t>Vetilācijas lokano cauruļvadu d-150 montāža (L-2m) ar ventuilācijas difuzoru griestos (1.gab) montāža ar aplīgmateriāliem</t>
  </si>
  <si>
    <t>Tualešu starpsienas 3kabīnem (KSP vai MDF 16 mm plāksnes pārklātas ar melomīnu, Al anodēts profils, H-1200mm, arstarpe no grīdas - 100 mm, ar rokturiem un aizgriežņiem) piegāde un montāža</t>
  </si>
  <si>
    <t>Apkures radiatora montāža un pieslēgšana</t>
  </si>
  <si>
    <t>PVC apkures caurules</t>
  </si>
  <si>
    <t>Linoleja segums heterogēns PVC grīdas segums Forbo Eternal Wood 10732, nodilumizturība 34. Klase, vai ekvivalents (toni saskaņot ar Pasūtītāju)</t>
  </si>
  <si>
    <r>
      <t xml:space="preserve">Oša koka grīdlīstes H-60mm montāža, krāsošana ar palīgmateriāliem un stiprinājumiem </t>
    </r>
    <r>
      <rPr>
        <b/>
        <sz val="10"/>
        <rFont val="Calibri"/>
        <family val="2"/>
        <charset val="204"/>
        <scheme val="minor"/>
      </rPr>
      <t>(toni saskaņot ar Pasūtītāju)</t>
    </r>
  </si>
  <si>
    <t>krāsojamās tapetes (tekstūru saskaņot ar Pasūtītāju)</t>
  </si>
  <si>
    <t xml:space="preserve">Duškabīnes paliktnis 700x700x135mm JIKA Sofia, tērauda, balts </t>
  </si>
  <si>
    <t>dušas jaucejkrāna Remer Serie 35, hroms, F 314 komplekts</t>
  </si>
  <si>
    <t>Kāju mazgāšanas vannas 700x700x135mm( duškabīnes apakšdaļas) ar fasondaļam   un ūdensmaisītāju montāža</t>
  </si>
  <si>
    <t>Roku izlietnes Cersanit Olimpia 50, keramika, balta ar fasondaļam un ūdensmaisītāja Remer Serie 35, hroms, F 112 montāža, pieslēgšana, ar palīgmateriāliem. Saskaņot ar PASŪTĪTĀJU</t>
  </si>
  <si>
    <t>ūdens maisītajs Remer Serie 35, hroms, F 112, saskaņot ar PASŪTĪTĀJU</t>
  </si>
  <si>
    <t>bērnu izlietne Cersanit Olimpia 50, keramika, balta, saskaņot ar PASŪTĪTĀJU</t>
  </si>
  <si>
    <t>Krāsu tonešana (toni saskaņot ar pasūtītāju)</t>
  </si>
  <si>
    <t>Ūdens emulsijas krāsa Sadolin Bindo 20  , vai ekvivalents (toni saskaņot ar pasūtītāju)</t>
  </si>
  <si>
    <t>Putupolistirola griestu dekoratīvo profilu Lux E-2, balts (vai ekvivalents, saskaņot ar Pasūtītāju)  montāža ar palīgmateriāliem</t>
  </si>
  <si>
    <t>PVC Palodzes 300mm montāža</t>
  </si>
  <si>
    <r>
      <t xml:space="preserve">Oša koka grīdlīstes H-60mm montāža, krāsošana ar palīgmateriāliem un stiprinājumiem </t>
    </r>
    <r>
      <rPr>
        <sz val="10"/>
        <rFont val="Calibri"/>
        <family val="2"/>
        <charset val="186"/>
        <scheme val="minor"/>
      </rPr>
      <t>(toni saskaņot ar Pasūtītāju)</t>
    </r>
  </si>
  <si>
    <t>Putupolistirola griestu dekoratīvo profilu Lux E-2 balts, vai ekvivalents, formu saskaņot ar Pasūtītāju)  montāža ar palīgmateriāliem</t>
  </si>
  <si>
    <t>MDF 25mm  bidāmās sistēmas durvju 2000x800 mm montāža ar rokturi (izmērus precizēt uz vietas p[irms pasūtīšanas) montāža ar palīgmateriāliem(toni saskaņot ar Pasūtītāju)</t>
  </si>
  <si>
    <t>PVC 300mm Palodzes montāža ar aplīgmateriāliem</t>
  </si>
  <si>
    <t>Iebūvēta lamināta (16mm) skapja ar 4 plauktu ar bīdamām durvīm 2000x1200x400mm (izmērus precizēt uz vietās) montāža ar palīgmateriāliem (toni saskaņot ar Pasūtītāju) izgatavošana un montāža</t>
  </si>
  <si>
    <t>santehn. Lūku 300x300mm ar palīgmateriāliem uzstadāšana</t>
  </si>
  <si>
    <t>Grīdas akmens masas flīzes, izmērus un toni saskaņot ar Pasūtītāju</t>
  </si>
  <si>
    <t>Ūdens emulsijas krāsa Sadolin Bindo 20  , vai ekvivalent, toni saskaņot ar pasūtītāju</t>
  </si>
  <si>
    <t>Putupolistirola griestu dekoratīvo profilu Lux E-2, balts vai ekvivalents, formu saskaņot ar Pasūtītāju,  montāža ar palīgmateriāliem</t>
  </si>
  <si>
    <t>PVC palodzes 300mm montāža ar palīgmateriāliem</t>
  </si>
  <si>
    <t>Grīdas akmens masas flīzes, toni un izmēru saskaņot ar Pasūtītāju</t>
  </si>
  <si>
    <t>Sienas keramikas masas flīzes, toni un izmēru saskaņot ar Pasūtītāju</t>
  </si>
  <si>
    <t>Ūdens emulsijas krāsa Sadolin Bindo 20  , vai ekvivalents toni saskaņot ar pasūtītāju</t>
  </si>
  <si>
    <t>Lamināta 20mm  bidāmās sistēmas durvju 2000x700 mm montāža (izmērus precizēt uz vietas pirms pasūtīšanas) montāža ar palīgmateriāliem(toni saskaņot ar Pasūtītāju)</t>
  </si>
  <si>
    <t>Ailes krāsošana 3 kārtas</t>
  </si>
  <si>
    <t>18 mm lamināta skapis zem izlietnes 1000 + 1200X800X380 -600 ar virtuves virsmu un slēdzamām durtiņam uz h-100mm virtuves PVC kājam. Izmērus precizēt uz vietas pirms pasūtīšanas, toni saskaņot ar Pasūtītāju)</t>
  </si>
  <si>
    <t>18 mm lamināta sienas skapis virs izlietnem  1200X800X600 ar plauktiem un slēdzamām durtiņam. Izmērus precizēt uz vietas pirms pasūtīšanas, toni saskaņot ar Pasūtītāju)</t>
  </si>
  <si>
    <t>Caurļvadus aizdare ar ģipškartona KNAUF karkasa</t>
  </si>
  <si>
    <t>Sienas keramikas masas flīzes, izmēru un toni saskaņot ar Pasūtītāju</t>
  </si>
  <si>
    <t>MDF 25mm  bidāmās sistēmas durvju 2000x800 mm montāža (izmērus precizēt uz vietas pirms pasūtīšanas) montāža ar palīgmateriāliem un stiprinājumiem (toni saskaņot ar Pasūtītāju)</t>
  </si>
  <si>
    <t>Ūdens emulsijas krāsa Sadolin Bindo 20 balta , vai ekvivalents</t>
  </si>
  <si>
    <t>Ūdens emulsijas krāsa Sadolin Bindo 20 balta, vai ekvivalents</t>
  </si>
  <si>
    <t>Lamināta 18mm apkopēju skapja 1500x2500x400 ar bīdamām durvim un paluktiem, PVC kājam, slēdzeni un rokturiem  izgatavošana un uzstādīšana (izmērus precizēt uz vietas pirms pasūtīšanas,  toni saskaņot ar Pasūtītāju)</t>
  </si>
  <si>
    <t>18 mm lamināta skapis zem izlietnem 2200X512X574 (750) ar virtuves virsmu un slēdzamām durtiņam uz h-100mm virtuves PVC kājam (izmērus precizēt uz vietas pirms pasūtīšanas,  toni saskaņot ar Pasūtītāju)</t>
  </si>
  <si>
    <t>18 mm lamināta dvieļu pakaramo plauktu 600X1200X120 (5 vertikālie nodalījumi, 2 horizontālie) montāža ar pakaramiem āķiem 10.gab, izmērus precizēt uz vietas pirms pasūtīšanas,  toni saskaņot ar Pasūtītāju</t>
  </si>
  <si>
    <t xml:space="preserve">Trauku mazgajāmās mašīnas (skat. Lokālo tāmi Nr.4 poz. Nr.64) pieslegšana </t>
  </si>
  <si>
    <t>Bērnu keramikas klozetpoda, grīdas montāža ar fasandaļām, pieslēgšana.</t>
  </si>
  <si>
    <t>sēdpods bērnu JIKA baby 295x385x350mm ar skalojamo kasti un vāku</t>
  </si>
  <si>
    <r>
      <t xml:space="preserve">Iebūvējamās trauku mazgājamās mašīnas Bosch SMU46KW03S vai ekvivalents
instalācijas veids: iebūvējama
energoefektivitātes klase: ne zemāka kā A++
žāvēšanas klase: vismaz A
komplektu ielāde: ne mazāk kā 13
programmu skaits: ne mazāk kā 6
temperatūras: ne mazāk kā 5
ūdens patēriņš: ne vairāk kā 9,5 L/ciklā
ikgadējais ūdens patēriņš: ne vairāk kā 2660 L/gadā
elektroenerģijas patēriņa klase: ne vairāk kā 0,92 kW/ciklā
ikgadējais enerģijas patēriņš: ne vairāk kā 262 KWh/gadā
galda piederumu nodaļa: Jā 
</t>
    </r>
    <r>
      <rPr>
        <b/>
        <sz val="10"/>
        <rFont val="Calibri"/>
        <family val="2"/>
        <charset val="186"/>
        <scheme val="minor"/>
      </rPr>
      <t>Izmēri:</t>
    </r>
    <r>
      <rPr>
        <sz val="10"/>
        <rFont val="Calibri"/>
        <family val="2"/>
        <charset val="186"/>
        <scheme val="minor"/>
      </rPr>
      <t xml:space="preserve">
platums: ne vairāk kā 59,8 cm
augstums: ne vairāk kā 81,5 cm
dziļums: ne vairāk kā 57,3 cm
platums iebūvēšanai: 60 cm
augstums iebūvēšanai: 81,5-87,5 cm
dziļums iebūvēšanai: 55 cm
displejs: jā
trokšņa līmenis: ne vairāk kā 46 dB
piegāde (ražotāju un modeli saskaņot ar Pasūtītāju)</t>
    </r>
  </si>
  <si>
    <t>Termostatiskā karstā ūdensmaisītāja no 30-65 C 3/4'' TWM 20 Junkers vai ekvivalenta uzstādīšana, pieslēgšana, ar palīgmateriāliem.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</si>
</sst>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0_р_._-;\-* #,##0.00_р_._-;_-* &quot;-&quot;??_р_._-;_-@_-"/>
    <numFmt numFmtId="165" formatCode="0.0"/>
    <numFmt numFmtId="166" formatCode="#,##0.0000"/>
  </numFmts>
  <fonts count="78">
    <font>
      <sz val="10"/>
      <name val="BaltOptima"/>
      <charset val="204"/>
    </font>
    <font>
      <sz val="10"/>
      <name val="Helv"/>
    </font>
    <font>
      <sz val="10"/>
      <name val="Arial"/>
      <family val="2"/>
      <charset val="186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0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4"/>
      <name val="Calibri"/>
      <family val="2"/>
      <charset val="204"/>
    </font>
    <font>
      <b/>
      <sz val="10"/>
      <name val="Calibri"/>
      <family val="2"/>
      <charset val="204"/>
    </font>
    <font>
      <sz val="8"/>
      <name val="Calibri"/>
      <family val="2"/>
      <charset val="204"/>
    </font>
    <font>
      <i/>
      <sz val="8"/>
      <name val="Calibri"/>
      <family val="2"/>
      <charset val="204"/>
    </font>
    <font>
      <sz val="10"/>
      <color indexed="8"/>
      <name val="Calibri"/>
      <family val="2"/>
      <charset val="204"/>
    </font>
    <font>
      <i/>
      <sz val="10"/>
      <name val="Calibri"/>
      <family val="2"/>
      <charset val="204"/>
    </font>
    <font>
      <b/>
      <i/>
      <sz val="8"/>
      <name val="Calibri"/>
      <family val="2"/>
      <charset val="204"/>
    </font>
    <font>
      <b/>
      <sz val="8"/>
      <name val="Calibri"/>
      <family val="2"/>
      <charset val="204"/>
    </font>
    <font>
      <sz val="8"/>
      <color indexed="8"/>
      <name val="Calibri"/>
      <family val="2"/>
      <charset val="204"/>
    </font>
    <font>
      <sz val="8"/>
      <name val="Arial"/>
      <family val="2"/>
      <charset val="204"/>
    </font>
    <font>
      <b/>
      <sz val="16"/>
      <name val="Calibri"/>
      <family val="2"/>
      <charset val="204"/>
    </font>
    <font>
      <b/>
      <sz val="10"/>
      <name val="Calibri"/>
      <family val="2"/>
      <charset val="186"/>
    </font>
    <font>
      <sz val="10"/>
      <name val="Calibri"/>
      <family val="2"/>
      <charset val="186"/>
    </font>
    <font>
      <b/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0"/>
      <name val="BaltOptima"/>
      <charset val="204"/>
    </font>
    <font>
      <i/>
      <sz val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0"/>
      <color rgb="FF7030A0"/>
      <name val="Calibri"/>
      <family val="2"/>
      <charset val="204"/>
    </font>
    <font>
      <b/>
      <sz val="10"/>
      <color rgb="FF7030A0"/>
      <name val="Calibri"/>
      <family val="2"/>
      <charset val="204"/>
      <scheme val="minor"/>
    </font>
    <font>
      <sz val="9"/>
      <name val="Calibri"/>
      <family val="2"/>
      <charset val="204"/>
    </font>
    <font>
      <vertAlign val="superscript"/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u/>
      <sz val="11"/>
      <color theme="10"/>
      <name val="Calibri"/>
      <family val="2"/>
      <scheme val="minor"/>
    </font>
    <font>
      <b/>
      <sz val="20"/>
      <name val="Calibri"/>
      <family val="2"/>
      <charset val="204"/>
    </font>
    <font>
      <i/>
      <sz val="10"/>
      <name val="Calibri"/>
      <family val="2"/>
      <charset val="186"/>
    </font>
    <font>
      <i/>
      <sz val="10"/>
      <name val="Calibri"/>
      <family val="2"/>
      <charset val="186"/>
      <scheme val="minor"/>
    </font>
    <font>
      <b/>
      <u/>
      <sz val="10"/>
      <name val="Calibri"/>
      <family val="2"/>
      <charset val="186"/>
    </font>
    <font>
      <sz val="10"/>
      <name val="Times New Roman"/>
      <family val="1"/>
    </font>
    <font>
      <sz val="10"/>
      <color indexed="9"/>
      <name val="Times New Roman"/>
      <family val="1"/>
    </font>
    <font>
      <sz val="10"/>
      <color indexed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Arial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52"/>
      <name val="Calibri"/>
      <family val="2"/>
      <charset val="186"/>
    </font>
    <font>
      <sz val="10"/>
      <name val="Helv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  <charset val="204"/>
    </font>
    <font>
      <sz val="8"/>
      <name val="LVHelvetica"/>
      <charset val="204"/>
    </font>
    <font>
      <sz val="10"/>
      <color rgb="FF000000"/>
      <name val="Arial"/>
      <family val="2"/>
      <charset val="186"/>
    </font>
    <font>
      <sz val="10"/>
      <color rgb="FF000000"/>
      <name val="Helv"/>
      <charset val="186"/>
    </font>
    <font>
      <b/>
      <sz val="11"/>
      <color indexed="52"/>
      <name val="Calibri"/>
      <family val="2"/>
      <charset val="186"/>
    </font>
    <font>
      <sz val="11"/>
      <color indexed="10"/>
      <name val="Calibri"/>
      <family val="2"/>
      <charset val="186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i/>
      <sz val="10"/>
      <name val="Times New Roman"/>
      <family val="1"/>
      <charset val="186"/>
    </font>
    <font>
      <b/>
      <sz val="10"/>
      <name val="Calibri"/>
      <family val="2"/>
      <charset val="204"/>
      <scheme val="minor"/>
    </font>
    <font>
      <sz val="10"/>
      <name val="Times New Roman"/>
      <family val="1"/>
      <charset val="186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87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164" fontId="26" fillId="0" borderId="0" applyFont="0" applyFill="0" applyBorder="0" applyAlignment="0" applyProtection="0"/>
    <xf numFmtId="0" fontId="1" fillId="0" borderId="0"/>
    <xf numFmtId="0" fontId="2" fillId="3" borderId="0">
      <alignment vertical="center" wrapText="1"/>
    </xf>
    <xf numFmtId="0" fontId="3" fillId="0" borderId="0"/>
    <xf numFmtId="0" fontId="2" fillId="0" borderId="0"/>
    <xf numFmtId="0" fontId="38" fillId="0" borderId="0" applyNumberFormat="0" applyFill="0" applyBorder="0" applyAlignment="0" applyProtection="0"/>
    <xf numFmtId="0" fontId="50" fillId="0" borderId="0"/>
    <xf numFmtId="0" fontId="51" fillId="5" borderId="0" applyNumberFormat="0" applyBorder="0" applyAlignment="0" applyProtection="0"/>
    <xf numFmtId="0" fontId="51" fillId="6" borderId="0" applyNumberFormat="0" applyBorder="0" applyAlignment="0" applyProtection="0"/>
    <xf numFmtId="0" fontId="51" fillId="7" borderId="0" applyNumberFormat="0" applyBorder="0" applyAlignment="0" applyProtection="0"/>
    <xf numFmtId="0" fontId="51" fillId="8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11" borderId="0" applyNumberFormat="0" applyBorder="0" applyAlignment="0" applyProtection="0"/>
    <xf numFmtId="0" fontId="51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1" fillId="0" borderId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2" borderId="0" applyNumberFormat="0" applyBorder="0" applyAlignment="0" applyProtection="0"/>
    <xf numFmtId="0" fontId="54" fillId="0" borderId="0"/>
    <xf numFmtId="0" fontId="2" fillId="0" borderId="0"/>
    <xf numFmtId="0" fontId="59" fillId="0" borderId="0" applyNumberFormat="0" applyBorder="0" applyProtection="0"/>
    <xf numFmtId="0" fontId="53" fillId="0" borderId="48" applyNumberFormat="0" applyFill="0" applyAlignment="0" applyProtection="0"/>
    <xf numFmtId="0" fontId="60" fillId="0" borderId="0" applyNumberFormat="0" applyBorder="0" applyProtection="0"/>
    <xf numFmtId="0" fontId="58" fillId="0" borderId="0">
      <alignment horizontal="left"/>
    </xf>
    <xf numFmtId="0" fontId="2" fillId="0" borderId="0"/>
    <xf numFmtId="0" fontId="2" fillId="3" borderId="0">
      <alignment vertical="center" wrapText="1"/>
    </xf>
    <xf numFmtId="0" fontId="3" fillId="0" borderId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1" fillId="5" borderId="0" applyNumberFormat="0" applyBorder="0" applyAlignment="0" applyProtection="0"/>
    <xf numFmtId="0" fontId="51" fillId="6" borderId="0" applyNumberFormat="0" applyBorder="0" applyAlignment="0" applyProtection="0"/>
    <xf numFmtId="0" fontId="51" fillId="7" borderId="0" applyNumberFormat="0" applyBorder="0" applyAlignment="0" applyProtection="0"/>
    <xf numFmtId="0" fontId="51" fillId="8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2" fillId="21" borderId="0" applyNumberFormat="0" applyBorder="0" applyAlignment="0" applyProtection="0"/>
    <xf numFmtId="0" fontId="52" fillId="16" borderId="0" applyNumberFormat="0" applyBorder="0" applyAlignment="0" applyProtection="0"/>
    <xf numFmtId="0" fontId="51" fillId="11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11" borderId="0" applyNumberFormat="0" applyBorder="0" applyAlignment="0" applyProtection="0"/>
    <xf numFmtId="0" fontId="51" fillId="14" borderId="0" applyNumberFormat="0" applyBorder="0" applyAlignment="0" applyProtection="0"/>
    <xf numFmtId="0" fontId="52" fillId="17" borderId="0" applyNumberFormat="0" applyBorder="0" applyAlignment="0" applyProtection="0"/>
    <xf numFmtId="0" fontId="52" fillId="22" borderId="0" applyNumberFormat="0" applyBorder="0" applyAlignment="0" applyProtection="0"/>
    <xf numFmtId="0" fontId="52" fillId="15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61" fillId="23" borderId="57" applyNumberFormat="0" applyAlignment="0" applyProtection="0"/>
    <xf numFmtId="0" fontId="62" fillId="0" borderId="0" applyNumberFormat="0" applyFill="0" applyBorder="0" applyAlignment="0" applyProtection="0"/>
    <xf numFmtId="0" fontId="63" fillId="10" borderId="57" applyNumberFormat="0" applyAlignment="0" applyProtection="0"/>
    <xf numFmtId="0" fontId="64" fillId="23" borderId="58" applyNumberFormat="0" applyAlignment="0" applyProtection="0"/>
    <xf numFmtId="0" fontId="65" fillId="0" borderId="59" applyNumberFormat="0" applyFill="0" applyAlignment="0" applyProtection="0"/>
    <xf numFmtId="0" fontId="66" fillId="7" borderId="0" applyNumberFormat="0" applyBorder="0" applyAlignment="0" applyProtection="0"/>
    <xf numFmtId="0" fontId="67" fillId="24" borderId="0" applyNumberFormat="0" applyBorder="0" applyAlignment="0" applyProtection="0"/>
    <xf numFmtId="0" fontId="68" fillId="0" borderId="0" applyNumberFormat="0" applyFill="0" applyBorder="0" applyAlignment="0" applyProtection="0"/>
    <xf numFmtId="0" fontId="69" fillId="25" borderId="60" applyNumberFormat="0" applyAlignment="0" applyProtection="0"/>
    <xf numFmtId="0" fontId="70" fillId="0" borderId="0" applyNumberFormat="0" applyFill="0" applyBorder="0" applyAlignment="0" applyProtection="0"/>
    <xf numFmtId="0" fontId="3" fillId="26" borderId="61" applyNumberFormat="0" applyFont="0" applyAlignment="0" applyProtection="0"/>
    <xf numFmtId="0" fontId="53" fillId="0" borderId="48" applyNumberFormat="0" applyFill="0" applyAlignment="0" applyProtection="0"/>
    <xf numFmtId="0" fontId="71" fillId="6" borderId="0" applyNumberFormat="0" applyBorder="0" applyAlignment="0" applyProtection="0"/>
    <xf numFmtId="0" fontId="72" fillId="0" borderId="62" applyNumberFormat="0" applyFill="0" applyAlignment="0" applyProtection="0"/>
    <xf numFmtId="0" fontId="73" fillId="0" borderId="63" applyNumberFormat="0" applyFill="0" applyAlignment="0" applyProtection="0"/>
    <xf numFmtId="0" fontId="74" fillId="0" borderId="64" applyNumberFormat="0" applyFill="0" applyAlignment="0" applyProtection="0"/>
    <xf numFmtId="0" fontId="74" fillId="0" borderId="0" applyNumberFormat="0" applyFill="0" applyBorder="0" applyAlignment="0" applyProtection="0"/>
  </cellStyleXfs>
  <cellXfs count="467">
    <xf numFmtId="0" fontId="0" fillId="0" borderId="0" xfId="0"/>
    <xf numFmtId="0" fontId="3" fillId="0" borderId="0" xfId="0" applyFont="1" applyBorder="1"/>
    <xf numFmtId="0" fontId="7" fillId="0" borderId="0" xfId="0" applyFont="1" applyBorder="1" applyAlignment="1">
      <alignment horizontal="center"/>
    </xf>
    <xf numFmtId="0" fontId="5" fillId="0" borderId="0" xfId="0" applyFont="1" applyBorder="1"/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4" fontId="5" fillId="0" borderId="9" xfId="0" applyNumberFormat="1" applyFont="1" applyFill="1" applyBorder="1" applyAlignment="1" applyProtection="1">
      <alignment horizontal="center" vertical="center" wrapText="1"/>
    </xf>
    <xf numFmtId="164" fontId="5" fillId="0" borderId="12" xfId="0" applyNumberFormat="1" applyFont="1" applyFill="1" applyBorder="1" applyAlignment="1">
      <alignment horizontal="center" vertical="center" wrapText="1"/>
    </xf>
    <xf numFmtId="164" fontId="11" fillId="0" borderId="9" xfId="0" applyNumberFormat="1" applyFont="1" applyFill="1" applyBorder="1" applyAlignment="1" applyProtection="1">
      <alignment horizontal="center" vertical="center" wrapText="1"/>
    </xf>
    <xf numFmtId="164" fontId="5" fillId="0" borderId="13" xfId="0" applyNumberFormat="1" applyFont="1" applyFill="1" applyBorder="1" applyAlignment="1">
      <alignment horizontal="center" vertical="center" wrapText="1"/>
    </xf>
    <xf numFmtId="164" fontId="11" fillId="0" borderId="12" xfId="0" applyNumberFormat="1" applyFont="1" applyBorder="1" applyAlignment="1">
      <alignment horizontal="center" vertical="center" wrapText="1"/>
    </xf>
    <xf numFmtId="164" fontId="11" fillId="0" borderId="9" xfId="0" applyNumberFormat="1" applyFont="1" applyBorder="1" applyAlignment="1">
      <alignment horizontal="center" vertical="center" wrapText="1"/>
    </xf>
    <xf numFmtId="0" fontId="22" fillId="0" borderId="9" xfId="0" applyFont="1" applyFill="1" applyBorder="1" applyAlignment="1">
      <alignment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left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164" fontId="10" fillId="0" borderId="9" xfId="0" applyNumberFormat="1" applyFont="1" applyFill="1" applyBorder="1" applyAlignment="1">
      <alignment horizontal="center" vertical="center" wrapText="1"/>
    </xf>
    <xf numFmtId="164" fontId="15" fillId="0" borderId="9" xfId="0" applyNumberFormat="1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2" fontId="22" fillId="0" borderId="9" xfId="0" applyNumberFormat="1" applyFont="1" applyFill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3" fontId="11" fillId="0" borderId="19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2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 vertical="center"/>
    </xf>
    <xf numFmtId="2" fontId="24" fillId="0" borderId="9" xfId="0" applyNumberFormat="1" applyFont="1" applyBorder="1" applyAlignment="1">
      <alignment horizontal="center" vertical="center" wrapText="1"/>
    </xf>
    <xf numFmtId="165" fontId="24" fillId="0" borderId="9" xfId="0" applyNumberFormat="1" applyFont="1" applyBorder="1" applyAlignment="1">
      <alignment horizontal="center" vertical="center" wrapText="1"/>
    </xf>
    <xf numFmtId="2" fontId="24" fillId="0" borderId="13" xfId="0" applyNumberFormat="1" applyFont="1" applyBorder="1" applyAlignment="1">
      <alignment horizontal="center" vertical="center" wrapText="1"/>
    </xf>
    <xf numFmtId="164" fontId="22" fillId="0" borderId="9" xfId="0" applyNumberFormat="1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0" fontId="20" fillId="0" borderId="9" xfId="0" applyFont="1" applyFill="1" applyBorder="1" applyAlignment="1">
      <alignment horizontal="left" vertical="center" wrapText="1"/>
    </xf>
    <xf numFmtId="2" fontId="24" fillId="0" borderId="16" xfId="0" applyNumberFormat="1" applyFont="1" applyFill="1" applyBorder="1" applyAlignment="1">
      <alignment horizontal="center"/>
    </xf>
    <xf numFmtId="0" fontId="21" fillId="0" borderId="0" xfId="0" applyFont="1" applyBorder="1"/>
    <xf numFmtId="164" fontId="5" fillId="0" borderId="9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4" fillId="0" borderId="0" xfId="0" applyFont="1" applyBorder="1"/>
    <xf numFmtId="0" fontId="6" fillId="0" borderId="0" xfId="0" applyFont="1" applyBorder="1" applyAlignment="1"/>
    <xf numFmtId="0" fontId="7" fillId="0" borderId="0" xfId="0" applyFont="1" applyBorder="1" applyAlignment="1"/>
    <xf numFmtId="0" fontId="5" fillId="0" borderId="0" xfId="0" applyFont="1" applyFill="1" applyBorder="1"/>
    <xf numFmtId="164" fontId="10" fillId="0" borderId="0" xfId="0" applyNumberFormat="1" applyFont="1" applyFill="1" applyBorder="1"/>
    <xf numFmtId="2" fontId="5" fillId="0" borderId="0" xfId="0" applyNumberFormat="1" applyFont="1" applyFill="1" applyBorder="1"/>
    <xf numFmtId="0" fontId="4" fillId="0" borderId="0" xfId="0" applyFont="1" applyFill="1" applyBorder="1" applyAlignment="1">
      <alignment vertical="center" wrapText="1"/>
    </xf>
    <xf numFmtId="2" fontId="12" fillId="0" borderId="0" xfId="0" applyNumberFormat="1" applyFont="1" applyFill="1" applyBorder="1"/>
    <xf numFmtId="0" fontId="4" fillId="0" borderId="0" xfId="0" applyFont="1" applyFill="1" applyBorder="1"/>
    <xf numFmtId="0" fontId="6" fillId="0" borderId="0" xfId="0" applyFont="1" applyFill="1" applyBorder="1" applyAlignment="1"/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/>
    <xf numFmtId="0" fontId="10" fillId="0" borderId="4" xfId="0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164" fontId="10" fillId="0" borderId="5" xfId="0" applyNumberFormat="1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3" fontId="11" fillId="0" borderId="19" xfId="0" applyNumberFormat="1" applyFont="1" applyFill="1" applyBorder="1" applyAlignment="1">
      <alignment horizontal="center" vertical="center" wrapText="1"/>
    </xf>
    <xf numFmtId="1" fontId="11" fillId="0" borderId="19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164" fontId="15" fillId="0" borderId="15" xfId="0" applyNumberFormat="1" applyFont="1" applyFill="1" applyBorder="1" applyAlignment="1">
      <alignment horizontal="center" vertical="center" wrapText="1"/>
    </xf>
    <xf numFmtId="2" fontId="5" fillId="0" borderId="15" xfId="0" applyNumberFormat="1" applyFont="1" applyFill="1" applyBorder="1" applyAlignment="1">
      <alignment horizontal="center" vertical="center" wrapText="1"/>
    </xf>
    <xf numFmtId="164" fontId="6" fillId="0" borderId="12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0" fontId="3" fillId="0" borderId="0" xfId="0" applyFont="1" applyFill="1" applyBorder="1"/>
    <xf numFmtId="164" fontId="17" fillId="0" borderId="0" xfId="0" applyNumberFormat="1" applyFont="1" applyFill="1" applyBorder="1"/>
    <xf numFmtId="2" fontId="3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164" fontId="20" fillId="0" borderId="9" xfId="0" applyNumberFormat="1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3" fontId="11" fillId="0" borderId="9" xfId="0" applyNumberFormat="1" applyFont="1" applyBorder="1" applyAlignment="1">
      <alignment horizontal="center" vertical="center" wrapText="1"/>
    </xf>
    <xf numFmtId="3" fontId="11" fillId="0" borderId="9" xfId="0" applyNumberFormat="1" applyFont="1" applyFill="1" applyBorder="1" applyAlignment="1">
      <alignment horizontal="center" vertical="center" wrapText="1"/>
    </xf>
    <xf numFmtId="1" fontId="11" fillId="0" borderId="9" xfId="0" applyNumberFormat="1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164" fontId="27" fillId="0" borderId="12" xfId="0" applyNumberFormat="1" applyFont="1" applyBorder="1" applyAlignment="1">
      <alignment horizontal="center" vertical="center" wrapText="1"/>
    </xf>
    <xf numFmtId="164" fontId="27" fillId="0" borderId="9" xfId="0" applyNumberFormat="1" applyFont="1" applyBorder="1" applyAlignment="1">
      <alignment horizontal="center" vertical="center" wrapText="1"/>
    </xf>
    <xf numFmtId="164" fontId="22" fillId="0" borderId="12" xfId="0" applyNumberFormat="1" applyFont="1" applyFill="1" applyBorder="1" applyAlignment="1">
      <alignment horizontal="center" vertical="center" wrapText="1"/>
    </xf>
    <xf numFmtId="164" fontId="27" fillId="0" borderId="9" xfId="0" applyNumberFormat="1" applyFont="1" applyFill="1" applyBorder="1" applyAlignment="1" applyProtection="1">
      <alignment horizontal="center" vertical="center" wrapText="1"/>
    </xf>
    <xf numFmtId="164" fontId="22" fillId="0" borderId="9" xfId="0" applyNumberFormat="1" applyFont="1" applyFill="1" applyBorder="1" applyAlignment="1" applyProtection="1">
      <alignment horizontal="center" vertical="center" wrapText="1"/>
    </xf>
    <xf numFmtId="164" fontId="22" fillId="0" borderId="13" xfId="0" applyNumberFormat="1" applyFont="1" applyFill="1" applyBorder="1" applyAlignment="1">
      <alignment horizontal="center"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center" vertical="center" wrapText="1"/>
    </xf>
    <xf numFmtId="164" fontId="30" fillId="0" borderId="9" xfId="0" applyNumberFormat="1" applyFont="1" applyBorder="1" applyAlignment="1">
      <alignment horizontal="center" vertical="center" wrapText="1"/>
    </xf>
    <xf numFmtId="164" fontId="22" fillId="0" borderId="29" xfId="0" applyNumberFormat="1" applyFont="1" applyFill="1" applyBorder="1" applyAlignment="1">
      <alignment horizontal="center" vertical="center" wrapText="1"/>
    </xf>
    <xf numFmtId="164" fontId="22" fillId="0" borderId="9" xfId="0" applyNumberFormat="1" applyFont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center" vertical="center" wrapText="1"/>
    </xf>
    <xf numFmtId="164" fontId="27" fillId="0" borderId="9" xfId="0" applyNumberFormat="1" applyFont="1" applyFill="1" applyBorder="1" applyAlignment="1">
      <alignment horizontal="center" vertical="center" wrapText="1"/>
    </xf>
    <xf numFmtId="0" fontId="23" fillId="0" borderId="29" xfId="0" applyFont="1" applyFill="1" applyBorder="1" applyAlignment="1">
      <alignment horizontal="center" vertical="center" wrapText="1"/>
    </xf>
    <xf numFmtId="164" fontId="11" fillId="0" borderId="9" xfId="0" applyNumberFormat="1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left" vertical="center" wrapText="1"/>
    </xf>
    <xf numFmtId="43" fontId="23" fillId="0" borderId="9" xfId="0" applyNumberFormat="1" applyFont="1" applyFill="1" applyBorder="1" applyAlignment="1">
      <alignment horizontal="center" vertical="center" wrapText="1"/>
    </xf>
    <xf numFmtId="164" fontId="31" fillId="0" borderId="9" xfId="0" applyNumberFormat="1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right" vertical="center" wrapText="1"/>
    </xf>
    <xf numFmtId="164" fontId="23" fillId="0" borderId="9" xfId="0" applyNumberFormat="1" applyFont="1" applyFill="1" applyBorder="1" applyAlignment="1" applyProtection="1">
      <alignment horizontal="center" vertical="center" wrapText="1"/>
    </xf>
    <xf numFmtId="164" fontId="22" fillId="0" borderId="9" xfId="6" applyNumberFormat="1" applyFont="1" applyFill="1" applyBorder="1" applyAlignment="1">
      <alignment horizontal="center" vertical="center" wrapText="1"/>
    </xf>
    <xf numFmtId="164" fontId="27" fillId="0" borderId="9" xfId="5" applyNumberFormat="1" applyFont="1" applyFill="1" applyBorder="1" applyAlignment="1" applyProtection="1">
      <alignment horizontal="center" vertical="center" wrapText="1"/>
    </xf>
    <xf numFmtId="164" fontId="22" fillId="0" borderId="9" xfId="4" applyNumberFormat="1" applyFont="1" applyFill="1" applyBorder="1" applyAlignment="1" applyProtection="1">
      <alignment horizontal="center" vertical="center" wrapText="1"/>
    </xf>
    <xf numFmtId="164" fontId="27" fillId="0" borderId="29" xfId="0" applyNumberFormat="1" applyFont="1" applyFill="1" applyBorder="1" applyAlignment="1">
      <alignment horizontal="center" vertical="center" wrapText="1"/>
    </xf>
    <xf numFmtId="0" fontId="32" fillId="0" borderId="16" xfId="0" applyFont="1" applyFill="1" applyBorder="1" applyAlignment="1">
      <alignment horizontal="right" vertical="center" wrapText="1"/>
    </xf>
    <xf numFmtId="0" fontId="23" fillId="0" borderId="16" xfId="0" applyFont="1" applyFill="1" applyBorder="1" applyAlignment="1">
      <alignment horizontal="center" vertical="center" wrapText="1"/>
    </xf>
    <xf numFmtId="164" fontId="22" fillId="0" borderId="16" xfId="0" applyNumberFormat="1" applyFont="1" applyFill="1" applyBorder="1" applyAlignment="1">
      <alignment horizontal="center" vertical="center" wrapText="1"/>
    </xf>
    <xf numFmtId="164" fontId="22" fillId="0" borderId="16" xfId="6" applyNumberFormat="1" applyFont="1" applyFill="1" applyBorder="1" applyAlignment="1">
      <alignment horizontal="center" vertical="center" wrapText="1"/>
    </xf>
    <xf numFmtId="164" fontId="27" fillId="0" borderId="29" xfId="5" applyNumberFormat="1" applyFont="1" applyFill="1" applyBorder="1" applyAlignment="1" applyProtection="1">
      <alignment horizontal="center" vertical="center" wrapText="1"/>
    </xf>
    <xf numFmtId="0" fontId="22" fillId="0" borderId="29" xfId="8" applyFont="1" applyBorder="1" applyAlignment="1">
      <alignment horizontal="left" vertical="center" wrapText="1"/>
    </xf>
    <xf numFmtId="0" fontId="23" fillId="0" borderId="9" xfId="8" applyFont="1" applyFill="1" applyBorder="1" applyAlignment="1">
      <alignment horizontal="center" vertical="center" wrapText="1"/>
    </xf>
    <xf numFmtId="164" fontId="27" fillId="0" borderId="12" xfId="0" applyNumberFormat="1" applyFont="1" applyFill="1" applyBorder="1" applyAlignment="1">
      <alignment horizontal="center" vertical="center" wrapText="1"/>
    </xf>
    <xf numFmtId="3" fontId="11" fillId="0" borderId="12" xfId="0" applyNumberFormat="1" applyFont="1" applyFill="1" applyBorder="1" applyAlignment="1">
      <alignment horizontal="center" vertical="center" wrapText="1"/>
    </xf>
    <xf numFmtId="3" fontId="11" fillId="0" borderId="12" xfId="0" applyNumberFormat="1" applyFont="1" applyBorder="1" applyAlignment="1">
      <alignment horizontal="center" vertical="center" wrapText="1"/>
    </xf>
    <xf numFmtId="3" fontId="11" fillId="0" borderId="23" xfId="0" applyNumberFormat="1" applyFont="1" applyBorder="1" applyAlignment="1">
      <alignment horizontal="center" vertical="center" wrapText="1"/>
    </xf>
    <xf numFmtId="3" fontId="33" fillId="0" borderId="29" xfId="0" applyNumberFormat="1" applyFont="1" applyFill="1" applyBorder="1" applyAlignment="1">
      <alignment horizontal="center" vertical="center" wrapText="1"/>
    </xf>
    <xf numFmtId="0" fontId="10" fillId="0" borderId="0" xfId="0" applyFont="1" applyBorder="1"/>
    <xf numFmtId="0" fontId="17" fillId="0" borderId="0" xfId="0" applyFont="1" applyBorder="1"/>
    <xf numFmtId="0" fontId="9" fillId="2" borderId="9" xfId="4" applyFont="1" applyFill="1" applyBorder="1" applyAlignment="1">
      <alignment vertical="center"/>
    </xf>
    <xf numFmtId="0" fontId="9" fillId="2" borderId="29" xfId="4" applyFont="1" applyFill="1" applyBorder="1" applyAlignment="1">
      <alignment vertical="center"/>
    </xf>
    <xf numFmtId="4" fontId="9" fillId="2" borderId="30" xfId="4" applyNumberFormat="1" applyFont="1" applyFill="1" applyBorder="1" applyAlignment="1" applyProtection="1">
      <alignment horizontal="center" vertical="center"/>
    </xf>
    <xf numFmtId="0" fontId="5" fillId="2" borderId="14" xfId="4" applyFont="1" applyFill="1" applyBorder="1" applyAlignment="1">
      <alignment vertical="center"/>
    </xf>
    <xf numFmtId="0" fontId="5" fillId="2" borderId="9" xfId="4" applyFont="1" applyFill="1" applyBorder="1" applyAlignment="1">
      <alignment vertical="center"/>
    </xf>
    <xf numFmtId="4" fontId="5" fillId="2" borderId="9" xfId="4" applyNumberFormat="1" applyFont="1" applyFill="1" applyBorder="1" applyAlignment="1">
      <alignment horizontal="center" vertical="center"/>
    </xf>
    <xf numFmtId="43" fontId="5" fillId="2" borderId="9" xfId="4" applyNumberFormat="1" applyFont="1" applyFill="1" applyBorder="1" applyAlignment="1" applyProtection="1">
      <alignment horizontal="center" vertical="center"/>
    </xf>
    <xf numFmtId="4" fontId="5" fillId="2" borderId="13" xfId="4" applyNumberFormat="1" applyFont="1" applyFill="1" applyBorder="1" applyAlignment="1">
      <alignment horizontal="center" vertical="center"/>
    </xf>
    <xf numFmtId="0" fontId="9" fillId="2" borderId="20" xfId="4" applyFont="1" applyFill="1" applyBorder="1" applyAlignment="1">
      <alignment vertical="center"/>
    </xf>
    <xf numFmtId="0" fontId="9" fillId="2" borderId="21" xfId="4" applyFont="1" applyFill="1" applyBorder="1" applyAlignment="1">
      <alignment vertical="center"/>
    </xf>
    <xf numFmtId="4" fontId="9" fillId="2" borderId="21" xfId="4" applyNumberFormat="1" applyFont="1" applyFill="1" applyBorder="1" applyAlignment="1">
      <alignment horizontal="center" vertical="center"/>
    </xf>
    <xf numFmtId="4" fontId="9" fillId="2" borderId="24" xfId="4" applyNumberFormat="1" applyFont="1" applyFill="1" applyBorder="1" applyAlignment="1">
      <alignment horizontal="center" vertical="center"/>
    </xf>
    <xf numFmtId="164" fontId="11" fillId="2" borderId="9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164" fontId="5" fillId="2" borderId="13" xfId="0" applyNumberFormat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right" vertical="center" wrapText="1"/>
    </xf>
    <xf numFmtId="4" fontId="10" fillId="2" borderId="30" xfId="4" applyNumberFormat="1" applyFont="1" applyFill="1" applyBorder="1" applyAlignment="1" applyProtection="1">
      <alignment horizontal="center" vertical="center"/>
    </xf>
    <xf numFmtId="0" fontId="34" fillId="0" borderId="29" xfId="0" applyFont="1" applyFill="1" applyBorder="1" applyAlignment="1">
      <alignment horizontal="center" vertical="center" wrapText="1"/>
    </xf>
    <xf numFmtId="0" fontId="5" fillId="2" borderId="16" xfId="4" applyFont="1" applyFill="1" applyBorder="1" applyAlignment="1">
      <alignment vertical="center" wrapText="1"/>
    </xf>
    <xf numFmtId="0" fontId="5" fillId="2" borderId="9" xfId="3" applyFont="1" applyFill="1" applyBorder="1" applyAlignment="1">
      <alignment horizontal="center" vertical="center" wrapText="1"/>
    </xf>
    <xf numFmtId="164" fontId="11" fillId="2" borderId="12" xfId="0" applyNumberFormat="1" applyFont="1" applyFill="1" applyBorder="1" applyAlignment="1">
      <alignment horizontal="center" vertical="center" wrapText="1"/>
    </xf>
    <xf numFmtId="164" fontId="5" fillId="2" borderId="29" xfId="0" applyNumberFormat="1" applyFont="1" applyFill="1" applyBorder="1" applyAlignment="1">
      <alignment horizontal="center" vertical="center" wrapText="1"/>
    </xf>
    <xf numFmtId="164" fontId="5" fillId="2" borderId="12" xfId="0" applyNumberFormat="1" applyFont="1" applyFill="1" applyBorder="1" applyAlignment="1">
      <alignment horizontal="center" vertical="center" wrapText="1"/>
    </xf>
    <xf numFmtId="164" fontId="11" fillId="2" borderId="9" xfId="0" applyNumberFormat="1" applyFont="1" applyFill="1" applyBorder="1" applyAlignment="1" applyProtection="1">
      <alignment horizontal="center" vertical="center" wrapText="1"/>
    </xf>
    <xf numFmtId="164" fontId="5" fillId="2" borderId="9" xfId="0" applyNumberFormat="1" applyFont="1" applyFill="1" applyBorder="1" applyAlignment="1" applyProtection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5" fillId="2" borderId="9" xfId="3" applyFont="1" applyFill="1" applyBorder="1" applyAlignment="1">
      <alignment horizontal="righ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10" fillId="2" borderId="29" xfId="0" applyFont="1" applyFill="1" applyBorder="1" applyAlignment="1">
      <alignment horizontal="center" vertical="center" wrapText="1"/>
    </xf>
    <xf numFmtId="164" fontId="11" fillId="2" borderId="9" xfId="5" applyNumberFormat="1" applyFont="1" applyFill="1" applyBorder="1" applyAlignment="1" applyProtection="1">
      <alignment horizontal="center" vertical="center" wrapText="1"/>
    </xf>
    <xf numFmtId="164" fontId="11" fillId="2" borderId="29" xfId="0" applyNumberFormat="1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right" vertical="center" wrapText="1"/>
    </xf>
    <xf numFmtId="164" fontId="5" fillId="2" borderId="16" xfId="9" applyNumberFormat="1" applyFont="1" applyFill="1" applyBorder="1" applyAlignment="1" applyProtection="1">
      <alignment horizontal="center" vertical="center" wrapText="1"/>
    </xf>
    <xf numFmtId="0" fontId="13" fillId="2" borderId="9" xfId="4" applyFont="1" applyFill="1" applyBorder="1" applyAlignment="1">
      <alignment horizontal="right" vertical="center" wrapText="1"/>
    </xf>
    <xf numFmtId="164" fontId="10" fillId="2" borderId="9" xfId="0" applyNumberFormat="1" applyFont="1" applyFill="1" applyBorder="1" applyAlignment="1">
      <alignment horizontal="center" vertical="center" wrapText="1"/>
    </xf>
    <xf numFmtId="164" fontId="10" fillId="2" borderId="9" xfId="9" applyNumberFormat="1" applyFont="1" applyFill="1" applyBorder="1" applyAlignment="1" applyProtection="1">
      <alignment horizontal="center" vertical="center" wrapText="1"/>
    </xf>
    <xf numFmtId="164" fontId="5" fillId="2" borderId="9" xfId="9" applyNumberFormat="1" applyFont="1" applyFill="1" applyBorder="1" applyAlignment="1" applyProtection="1">
      <alignment horizontal="center" vertical="center" wrapText="1"/>
    </xf>
    <xf numFmtId="164" fontId="5" fillId="2" borderId="9" xfId="3" applyNumberFormat="1" applyFont="1" applyFill="1" applyBorder="1" applyAlignment="1">
      <alignment horizontal="center" vertical="center" wrapText="1"/>
    </xf>
    <xf numFmtId="164" fontId="27" fillId="0" borderId="32" xfId="0" applyNumberFormat="1" applyFont="1" applyFill="1" applyBorder="1" applyAlignment="1">
      <alignment horizontal="center" vertical="center" wrapText="1"/>
    </xf>
    <xf numFmtId="164" fontId="12" fillId="2" borderId="9" xfId="0" applyNumberFormat="1" applyFont="1" applyFill="1" applyBorder="1" applyAlignment="1">
      <alignment horizontal="center" vertical="center" wrapText="1"/>
    </xf>
    <xf numFmtId="3" fontId="5" fillId="0" borderId="9" xfId="0" applyNumberFormat="1" applyFont="1" applyFill="1" applyBorder="1" applyAlignment="1">
      <alignment horizontal="left" vertical="center" wrapText="1"/>
    </xf>
    <xf numFmtId="0" fontId="9" fillId="0" borderId="0" xfId="0" applyFont="1" applyBorder="1"/>
    <xf numFmtId="0" fontId="5" fillId="0" borderId="0" xfId="0" applyFont="1" applyBorder="1" applyAlignment="1">
      <alignment horizontal="right"/>
    </xf>
    <xf numFmtId="0" fontId="9" fillId="0" borderId="0" xfId="0" applyFont="1" applyFill="1" applyBorder="1"/>
    <xf numFmtId="0" fontId="10" fillId="0" borderId="3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3" fontId="11" fillId="0" borderId="29" xfId="0" applyNumberFormat="1" applyFont="1" applyBorder="1" applyAlignment="1">
      <alignment horizontal="center" vertical="center" wrapText="1"/>
    </xf>
    <xf numFmtId="3" fontId="11" fillId="0" borderId="29" xfId="0" applyNumberFormat="1" applyFont="1" applyFill="1" applyBorder="1" applyAlignment="1">
      <alignment horizontal="center" vertical="center" wrapText="1"/>
    </xf>
    <xf numFmtId="1" fontId="11" fillId="0" borderId="29" xfId="0" applyNumberFormat="1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164" fontId="10" fillId="0" borderId="21" xfId="0" applyNumberFormat="1" applyFont="1" applyFill="1" applyBorder="1" applyAlignment="1">
      <alignment horizontal="center" vertical="center" wrapText="1"/>
    </xf>
    <xf numFmtId="2" fontId="5" fillId="0" borderId="21" xfId="0" applyNumberFormat="1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3" fontId="11" fillId="0" borderId="32" xfId="0" applyNumberFormat="1" applyFont="1" applyFill="1" applyBorder="1" applyAlignment="1">
      <alignment horizontal="center" vertical="center" wrapText="1"/>
    </xf>
    <xf numFmtId="3" fontId="11" fillId="0" borderId="32" xfId="0" applyNumberFormat="1" applyFont="1" applyBorder="1" applyAlignment="1">
      <alignment horizontal="center" vertical="center" wrapText="1"/>
    </xf>
    <xf numFmtId="3" fontId="11" fillId="0" borderId="31" xfId="0" applyNumberFormat="1" applyFont="1" applyBorder="1" applyAlignment="1">
      <alignment horizontal="center" vertical="center" wrapText="1"/>
    </xf>
    <xf numFmtId="3" fontId="11" fillId="0" borderId="35" xfId="0" applyNumberFormat="1" applyFont="1" applyBorder="1" applyAlignment="1">
      <alignment horizontal="center" vertical="center" wrapText="1"/>
    </xf>
    <xf numFmtId="3" fontId="11" fillId="0" borderId="36" xfId="0" applyNumberFormat="1" applyFont="1" applyBorder="1" applyAlignment="1">
      <alignment horizontal="center" vertical="center" wrapText="1"/>
    </xf>
    <xf numFmtId="3" fontId="11" fillId="0" borderId="36" xfId="0" applyNumberFormat="1" applyFont="1" applyFill="1" applyBorder="1" applyAlignment="1">
      <alignment horizontal="center" vertical="center" wrapText="1"/>
    </xf>
    <xf numFmtId="1" fontId="11" fillId="0" borderId="36" xfId="0" applyNumberFormat="1" applyFont="1" applyFill="1" applyBorder="1" applyAlignment="1">
      <alignment horizontal="center" vertical="center" wrapText="1"/>
    </xf>
    <xf numFmtId="3" fontId="11" fillId="0" borderId="37" xfId="0" applyNumberFormat="1" applyFont="1" applyBorder="1" applyAlignment="1">
      <alignment horizontal="center" vertical="center" wrapText="1"/>
    </xf>
    <xf numFmtId="4" fontId="5" fillId="2" borderId="30" xfId="4" applyNumberFormat="1" applyFont="1" applyFill="1" applyBorder="1" applyAlignment="1" applyProtection="1">
      <alignment horizontal="center" vertical="center"/>
    </xf>
    <xf numFmtId="0" fontId="22" fillId="0" borderId="9" xfId="8" applyFont="1" applyBorder="1" applyAlignment="1">
      <alignment horizontal="left" vertical="center" wrapText="1"/>
    </xf>
    <xf numFmtId="164" fontId="27" fillId="2" borderId="9" xfId="0" applyNumberFormat="1" applyFont="1" applyFill="1" applyBorder="1" applyAlignment="1" applyProtection="1">
      <alignment horizontal="center" vertical="center" wrapText="1"/>
    </xf>
    <xf numFmtId="164" fontId="27" fillId="2" borderId="9" xfId="0" applyNumberFormat="1" applyFont="1" applyFill="1" applyBorder="1" applyAlignment="1">
      <alignment horizontal="center" vertical="center" wrapText="1"/>
    </xf>
    <xf numFmtId="164" fontId="22" fillId="2" borderId="9" xfId="0" applyNumberFormat="1" applyFont="1" applyFill="1" applyBorder="1" applyAlignment="1">
      <alignment horizontal="center" vertical="center" wrapText="1"/>
    </xf>
    <xf numFmtId="164" fontId="22" fillId="2" borderId="9" xfId="0" applyNumberFormat="1" applyFont="1" applyFill="1" applyBorder="1" applyAlignment="1" applyProtection="1">
      <alignment horizontal="center" vertical="center" wrapText="1"/>
    </xf>
    <xf numFmtId="0" fontId="13" fillId="2" borderId="9" xfId="0" applyNumberFormat="1" applyFont="1" applyFill="1" applyBorder="1" applyAlignment="1" applyProtection="1">
      <alignment horizontal="right" vertical="center" wrapText="1"/>
    </xf>
    <xf numFmtId="0" fontId="5" fillId="2" borderId="9" xfId="0" applyFont="1" applyFill="1" applyBorder="1" applyAlignment="1">
      <alignment horizontal="center" vertical="center"/>
    </xf>
    <xf numFmtId="0" fontId="13" fillId="0" borderId="9" xfId="0" applyNumberFormat="1" applyFont="1" applyFill="1" applyBorder="1" applyAlignment="1" applyProtection="1">
      <alignment horizontal="right" vertical="center" wrapText="1"/>
    </xf>
    <xf numFmtId="0" fontId="22" fillId="0" borderId="22" xfId="0" applyFont="1" applyFill="1" applyBorder="1" applyAlignment="1">
      <alignment horizontal="left" vertical="center" wrapText="1"/>
    </xf>
    <xf numFmtId="0" fontId="13" fillId="4" borderId="9" xfId="0" applyFont="1" applyFill="1" applyBorder="1" applyAlignment="1">
      <alignment horizontal="right" vertical="center" wrapText="1"/>
    </xf>
    <xf numFmtId="164" fontId="22" fillId="0" borderId="38" xfId="5" applyNumberFormat="1" applyFont="1" applyFill="1" applyBorder="1" applyAlignment="1" applyProtection="1">
      <alignment horizontal="center" vertical="center" wrapText="1"/>
    </xf>
    <xf numFmtId="164" fontId="27" fillId="0" borderId="38" xfId="5" applyNumberFormat="1" applyFont="1" applyFill="1" applyBorder="1" applyAlignment="1" applyProtection="1">
      <alignment horizontal="center" vertical="center" wrapText="1"/>
    </xf>
    <xf numFmtId="164" fontId="22" fillId="0" borderId="39" xfId="5" applyNumberFormat="1" applyFont="1" applyFill="1" applyBorder="1" applyAlignment="1" applyProtection="1">
      <alignment horizontal="center" vertical="center" wrapText="1"/>
    </xf>
    <xf numFmtId="0" fontId="13" fillId="0" borderId="9" xfId="0" applyFont="1" applyBorder="1" applyAlignment="1">
      <alignment horizontal="right" vertical="center" wrapText="1"/>
    </xf>
    <xf numFmtId="0" fontId="13" fillId="0" borderId="29" xfId="0" applyNumberFormat="1" applyFont="1" applyFill="1" applyBorder="1" applyAlignment="1" applyProtection="1">
      <alignment horizontal="right" vertical="center" wrapText="1"/>
    </xf>
    <xf numFmtId="164" fontId="5" fillId="0" borderId="9" xfId="4" applyNumberFormat="1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5" fillId="0" borderId="32" xfId="0" applyNumberFormat="1" applyFont="1" applyFill="1" applyBorder="1" applyAlignment="1">
      <alignment horizontal="left" vertical="center" wrapText="1"/>
    </xf>
    <xf numFmtId="0" fontId="10" fillId="0" borderId="29" xfId="0" applyNumberFormat="1" applyFont="1" applyFill="1" applyBorder="1" applyAlignment="1">
      <alignment horizontal="center" vertical="center" wrapText="1"/>
    </xf>
    <xf numFmtId="164" fontId="35" fillId="2" borderId="9" xfId="0" applyNumberFormat="1" applyFont="1" applyFill="1" applyBorder="1" applyAlignment="1">
      <alignment horizontal="center" vertical="center" wrapText="1"/>
    </xf>
    <xf numFmtId="164" fontId="22" fillId="0" borderId="16" xfId="0" applyNumberFormat="1" applyFont="1" applyFill="1" applyBorder="1" applyAlignment="1" applyProtection="1">
      <alignment horizontal="center" vertical="center" wrapText="1"/>
    </xf>
    <xf numFmtId="164" fontId="22" fillId="0" borderId="16" xfId="0" applyNumberFormat="1" applyFont="1" applyBorder="1" applyAlignment="1">
      <alignment horizontal="center" vertical="center" wrapText="1"/>
    </xf>
    <xf numFmtId="164" fontId="27" fillId="0" borderId="40" xfId="0" applyNumberFormat="1" applyFont="1" applyBorder="1" applyAlignment="1">
      <alignment horizontal="center" vertical="center" wrapText="1"/>
    </xf>
    <xf numFmtId="164" fontId="27" fillId="0" borderId="16" xfId="0" applyNumberFormat="1" applyFont="1" applyBorder="1" applyAlignment="1">
      <alignment horizontal="center" vertical="center" wrapText="1"/>
    </xf>
    <xf numFmtId="164" fontId="22" fillId="0" borderId="22" xfId="0" applyNumberFormat="1" applyFont="1" applyFill="1" applyBorder="1" applyAlignment="1">
      <alignment horizontal="center" vertical="center" wrapText="1"/>
    </xf>
    <xf numFmtId="164" fontId="22" fillId="0" borderId="41" xfId="5" applyNumberFormat="1" applyFont="1" applyFill="1" applyBorder="1" applyAlignment="1" applyProtection="1">
      <alignment horizontal="center" vertical="center" wrapText="1"/>
    </xf>
    <xf numFmtId="3" fontId="11" fillId="0" borderId="16" xfId="0" applyNumberFormat="1" applyFont="1" applyBorder="1" applyAlignment="1">
      <alignment horizontal="center" vertical="center" wrapText="1"/>
    </xf>
    <xf numFmtId="2" fontId="22" fillId="0" borderId="16" xfId="0" applyNumberFormat="1" applyFont="1" applyFill="1" applyBorder="1" applyAlignment="1">
      <alignment horizontal="center" vertical="center" wrapText="1"/>
    </xf>
    <xf numFmtId="2" fontId="24" fillId="0" borderId="16" xfId="0" applyNumberFormat="1" applyFont="1" applyBorder="1" applyAlignment="1">
      <alignment horizontal="center" vertical="center" wrapText="1"/>
    </xf>
    <xf numFmtId="164" fontId="27" fillId="0" borderId="41" xfId="5" applyNumberFormat="1" applyFont="1" applyFill="1" applyBorder="1" applyAlignment="1" applyProtection="1">
      <alignment horizontal="center" vertical="center" wrapText="1"/>
    </xf>
    <xf numFmtId="164" fontId="22" fillId="0" borderId="42" xfId="5" applyNumberFormat="1" applyFont="1" applyFill="1" applyBorder="1" applyAlignment="1" applyProtection="1">
      <alignment horizontal="center" vertical="center" wrapText="1"/>
    </xf>
    <xf numFmtId="0" fontId="9" fillId="2" borderId="17" xfId="4" applyFont="1" applyFill="1" applyBorder="1" applyAlignment="1">
      <alignment vertical="center"/>
    </xf>
    <xf numFmtId="0" fontId="9" fillId="2" borderId="15" xfId="4" applyFont="1" applyFill="1" applyBorder="1" applyAlignment="1">
      <alignment vertical="center"/>
    </xf>
    <xf numFmtId="4" fontId="10" fillId="2" borderId="18" xfId="4" applyNumberFormat="1" applyFont="1" applyFill="1" applyBorder="1" applyAlignment="1" applyProtection="1">
      <alignment horizontal="center" vertical="center"/>
    </xf>
    <xf numFmtId="4" fontId="9" fillId="2" borderId="18" xfId="4" applyNumberFormat="1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horizontal="right" vertical="center" wrapText="1"/>
    </xf>
    <xf numFmtId="0" fontId="10" fillId="2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13" fillId="2" borderId="0" xfId="0" applyFont="1" applyFill="1" applyBorder="1" applyAlignment="1">
      <alignment horizontal="right" vertical="center" wrapText="1"/>
    </xf>
    <xf numFmtId="164" fontId="11" fillId="2" borderId="0" xfId="0" applyNumberFormat="1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9" fillId="2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164" fontId="5" fillId="0" borderId="29" xfId="0" applyNumberFormat="1" applyFont="1" applyFill="1" applyBorder="1" applyAlignment="1">
      <alignment horizontal="center" vertical="center" wrapText="1"/>
    </xf>
    <xf numFmtId="164" fontId="5" fillId="0" borderId="38" xfId="5" applyNumberFormat="1" applyFont="1" applyFill="1" applyBorder="1" applyAlignment="1" applyProtection="1">
      <alignment horizontal="center" vertical="center" wrapText="1"/>
    </xf>
    <xf numFmtId="164" fontId="11" fillId="0" borderId="38" xfId="5" applyNumberFormat="1" applyFont="1" applyFill="1" applyBorder="1" applyAlignment="1" applyProtection="1">
      <alignment horizontal="center" vertical="center" wrapText="1"/>
    </xf>
    <xf numFmtId="164" fontId="5" fillId="0" borderId="39" xfId="5" applyNumberFormat="1" applyFont="1" applyFill="1" applyBorder="1" applyAlignment="1" applyProtection="1">
      <alignment horizontal="center" vertical="center" wrapText="1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0" fontId="5" fillId="0" borderId="9" xfId="1" applyFont="1" applyFill="1" applyBorder="1" applyAlignment="1">
      <alignment horizontal="left" vertical="center" wrapText="1"/>
    </xf>
    <xf numFmtId="164" fontId="37" fillId="0" borderId="9" xfId="0" applyNumberFormat="1" applyFont="1" applyBorder="1" applyAlignment="1">
      <alignment horizontal="center" vertical="center" wrapText="1"/>
    </xf>
    <xf numFmtId="164" fontId="12" fillId="4" borderId="9" xfId="0" applyNumberFormat="1" applyFont="1" applyFill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 wrapText="1"/>
    </xf>
    <xf numFmtId="3" fontId="33" fillId="0" borderId="9" xfId="0" applyNumberFormat="1" applyFont="1" applyFill="1" applyBorder="1" applyAlignment="1">
      <alignment horizontal="center" vertical="center" wrapText="1"/>
    </xf>
    <xf numFmtId="164" fontId="28" fillId="0" borderId="9" xfId="0" applyNumberFormat="1" applyFont="1" applyBorder="1" applyAlignment="1">
      <alignment horizontal="center" vertical="center" wrapText="1"/>
    </xf>
    <xf numFmtId="164" fontId="10" fillId="0" borderId="9" xfId="0" applyNumberFormat="1" applyFont="1" applyBorder="1" applyAlignment="1" applyProtection="1">
      <alignment horizontal="center" vertical="center" wrapText="1"/>
    </xf>
    <xf numFmtId="4" fontId="11" fillId="2" borderId="30" xfId="4" applyNumberFormat="1" applyFont="1" applyFill="1" applyBorder="1" applyAlignment="1" applyProtection="1">
      <alignment horizontal="center" vertical="center"/>
    </xf>
    <xf numFmtId="4" fontId="13" fillId="2" borderId="18" xfId="4" applyNumberFormat="1" applyFont="1" applyFill="1" applyBorder="1" applyAlignment="1" applyProtection="1">
      <alignment horizontal="center" vertical="center"/>
    </xf>
    <xf numFmtId="3" fontId="10" fillId="0" borderId="9" xfId="0" applyNumberFormat="1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0" fontId="40" fillId="0" borderId="9" xfId="0" applyFont="1" applyFill="1" applyBorder="1" applyAlignment="1">
      <alignment horizontal="right" vertical="center" wrapText="1"/>
    </xf>
    <xf numFmtId="164" fontId="22" fillId="0" borderId="9" xfId="5" applyNumberFormat="1" applyFont="1" applyFill="1" applyBorder="1" applyAlignment="1" applyProtection="1">
      <alignment horizontal="center" vertical="center" wrapText="1"/>
    </xf>
    <xf numFmtId="0" fontId="41" fillId="0" borderId="9" xfId="10" applyFont="1" applyBorder="1" applyAlignment="1">
      <alignment horizontal="right" wrapText="1"/>
    </xf>
    <xf numFmtId="164" fontId="22" fillId="0" borderId="29" xfId="0" applyNumberFormat="1" applyFont="1" applyBorder="1" applyAlignment="1">
      <alignment horizontal="center" vertical="center" wrapText="1"/>
    </xf>
    <xf numFmtId="0" fontId="40" fillId="0" borderId="29" xfId="0" applyFont="1" applyFill="1" applyBorder="1" applyAlignment="1">
      <alignment horizontal="right" vertical="center" wrapText="1"/>
    </xf>
    <xf numFmtId="0" fontId="41" fillId="0" borderId="9" xfId="0" applyFont="1" applyFill="1" applyBorder="1" applyAlignment="1">
      <alignment horizontal="right" vertical="center" wrapText="1"/>
    </xf>
    <xf numFmtId="0" fontId="41" fillId="0" borderId="29" xfId="0" applyFont="1" applyFill="1" applyBorder="1" applyAlignment="1">
      <alignment horizontal="right" vertical="center" wrapText="1"/>
    </xf>
    <xf numFmtId="0" fontId="20" fillId="0" borderId="9" xfId="0" applyFont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left" vertical="center" wrapText="1"/>
    </xf>
    <xf numFmtId="0" fontId="10" fillId="0" borderId="9" xfId="0" applyNumberFormat="1" applyFont="1" applyFill="1" applyBorder="1" applyAlignment="1">
      <alignment horizontal="center" vertical="center" wrapText="1"/>
    </xf>
    <xf numFmtId="0" fontId="5" fillId="2" borderId="9" xfId="4" applyFont="1" applyFill="1" applyBorder="1" applyAlignment="1">
      <alignment vertical="center" wrapText="1"/>
    </xf>
    <xf numFmtId="0" fontId="22" fillId="0" borderId="31" xfId="0" applyFont="1" applyFill="1" applyBorder="1" applyAlignment="1">
      <alignment horizontal="left" vertical="center" wrapText="1"/>
    </xf>
    <xf numFmtId="164" fontId="27" fillId="0" borderId="31" xfId="0" applyNumberFormat="1" applyFont="1" applyFill="1" applyBorder="1" applyAlignment="1" applyProtection="1">
      <alignment horizontal="center" vertical="center" wrapText="1"/>
    </xf>
    <xf numFmtId="164" fontId="22" fillId="0" borderId="31" xfId="0" applyNumberFormat="1" applyFont="1" applyFill="1" applyBorder="1" applyAlignment="1" applyProtection="1">
      <alignment horizontal="center" vertical="center" wrapText="1"/>
    </xf>
    <xf numFmtId="164" fontId="22" fillId="0" borderId="30" xfId="0" applyNumberFormat="1" applyFont="1" applyFill="1" applyBorder="1" applyAlignment="1">
      <alignment horizontal="center" vertical="center" wrapText="1"/>
    </xf>
    <xf numFmtId="0" fontId="43" fillId="0" borderId="0" xfId="0" applyFont="1" applyFill="1"/>
    <xf numFmtId="0" fontId="43" fillId="0" borderId="0" xfId="0" applyFont="1" applyFill="1" applyAlignment="1">
      <alignment horizontal="right"/>
    </xf>
    <xf numFmtId="0" fontId="44" fillId="0" borderId="0" xfId="0" applyFont="1" applyFill="1"/>
    <xf numFmtId="0" fontId="45" fillId="0" borderId="0" xfId="0" applyFont="1" applyFill="1"/>
    <xf numFmtId="4" fontId="44" fillId="0" borderId="0" xfId="0" applyNumberFormat="1" applyFont="1" applyFill="1"/>
    <xf numFmtId="0" fontId="46" fillId="0" borderId="0" xfId="0" applyFont="1" applyFill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46" fillId="0" borderId="1" xfId="0" applyFont="1" applyFill="1" applyBorder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43" fillId="0" borderId="0" xfId="0" applyFont="1" applyFill="1" applyAlignment="1">
      <alignment horizontal="left"/>
    </xf>
    <xf numFmtId="0" fontId="47" fillId="0" borderId="0" xfId="0" applyFont="1" applyFill="1" applyAlignment="1">
      <alignment horizontal="center"/>
    </xf>
    <xf numFmtId="0" fontId="0" fillId="0" borderId="0" xfId="0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Alignment="1">
      <alignment horizontal="left"/>
    </xf>
    <xf numFmtId="0" fontId="46" fillId="0" borderId="35" xfId="0" applyFont="1" applyFill="1" applyBorder="1" applyAlignment="1">
      <alignment horizontal="center"/>
    </xf>
    <xf numFmtId="0" fontId="46" fillId="0" borderId="36" xfId="0" applyFont="1" applyFill="1" applyBorder="1" applyAlignment="1">
      <alignment horizontal="center"/>
    </xf>
    <xf numFmtId="0" fontId="46" fillId="0" borderId="37" xfId="0" applyFont="1" applyFill="1" applyBorder="1" applyAlignment="1">
      <alignment horizontal="center"/>
    </xf>
    <xf numFmtId="0" fontId="43" fillId="0" borderId="17" xfId="0" applyFont="1" applyFill="1" applyBorder="1"/>
    <xf numFmtId="0" fontId="43" fillId="0" borderId="15" xfId="0" applyFont="1" applyFill="1" applyBorder="1"/>
    <xf numFmtId="0" fontId="43" fillId="0" borderId="18" xfId="0" applyFont="1" applyFill="1" applyBorder="1"/>
    <xf numFmtId="0" fontId="46" fillId="0" borderId="14" xfId="0" applyFont="1" applyFill="1" applyBorder="1" applyAlignment="1">
      <alignment horizontal="center"/>
    </xf>
    <xf numFmtId="0" fontId="46" fillId="0" borderId="9" xfId="4" applyFont="1" applyFill="1" applyBorder="1" applyAlignment="1">
      <alignment wrapText="1"/>
    </xf>
    <xf numFmtId="4" fontId="43" fillId="0" borderId="13" xfId="0" applyNumberFormat="1" applyFont="1" applyFill="1" applyBorder="1" applyAlignment="1">
      <alignment horizontal="center"/>
    </xf>
    <xf numFmtId="0" fontId="43" fillId="0" borderId="28" xfId="0" applyFont="1" applyFill="1" applyBorder="1"/>
    <xf numFmtId="0" fontId="43" fillId="0" borderId="16" xfId="0" applyFont="1" applyFill="1" applyBorder="1"/>
    <xf numFmtId="4" fontId="43" fillId="0" borderId="46" xfId="0" applyNumberFormat="1" applyFont="1" applyFill="1" applyBorder="1" applyAlignment="1">
      <alignment horizontal="center"/>
    </xf>
    <xf numFmtId="0" fontId="43" fillId="0" borderId="35" xfId="0" applyFont="1" applyFill="1" applyBorder="1"/>
    <xf numFmtId="0" fontId="46" fillId="0" borderId="36" xfId="0" applyFont="1" applyFill="1" applyBorder="1" applyAlignment="1">
      <alignment horizontal="right"/>
    </xf>
    <xf numFmtId="4" fontId="43" fillId="0" borderId="37" xfId="0" applyNumberFormat="1" applyFont="1" applyFill="1" applyBorder="1" applyAlignment="1">
      <alignment horizontal="center"/>
    </xf>
    <xf numFmtId="4" fontId="43" fillId="0" borderId="0" xfId="0" applyNumberFormat="1" applyFont="1" applyFill="1"/>
    <xf numFmtId="4" fontId="43" fillId="0" borderId="0" xfId="0" applyNumberFormat="1" applyFont="1" applyFill="1" applyAlignment="1">
      <alignment horizontal="center"/>
    </xf>
    <xf numFmtId="4" fontId="43" fillId="0" borderId="18" xfId="0" applyNumberFormat="1" applyFont="1" applyFill="1" applyBorder="1" applyAlignment="1">
      <alignment horizontal="center"/>
    </xf>
    <xf numFmtId="4" fontId="43" fillId="0" borderId="24" xfId="0" applyNumberFormat="1" applyFont="1" applyFill="1" applyBorder="1" applyAlignment="1">
      <alignment horizontal="center"/>
    </xf>
    <xf numFmtId="0" fontId="43" fillId="0" borderId="1" xfId="0" applyFont="1" applyFill="1" applyBorder="1" applyAlignment="1">
      <alignment horizontal="left" vertical="center"/>
    </xf>
    <xf numFmtId="14" fontId="43" fillId="0" borderId="0" xfId="0" applyNumberFormat="1" applyFont="1" applyFill="1" applyAlignment="1">
      <alignment horizontal="center"/>
    </xf>
    <xf numFmtId="0" fontId="48" fillId="0" borderId="0" xfId="0" applyFont="1" applyFill="1" applyAlignment="1">
      <alignment horizontal="center"/>
    </xf>
    <xf numFmtId="0" fontId="43" fillId="0" borderId="0" xfId="0" applyFont="1" applyFill="1" applyAlignment="1">
      <alignment horizontal="center"/>
    </xf>
    <xf numFmtId="0" fontId="43" fillId="0" borderId="1" xfId="0" applyFont="1" applyFill="1" applyBorder="1" applyAlignment="1">
      <alignment vertical="center"/>
    </xf>
    <xf numFmtId="0" fontId="13" fillId="0" borderId="9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right" vertical="center" wrapText="1"/>
    </xf>
    <xf numFmtId="164" fontId="11" fillId="2" borderId="32" xfId="0" applyNumberFormat="1" applyFont="1" applyFill="1" applyBorder="1" applyAlignment="1">
      <alignment horizontal="center" vertical="center" wrapText="1"/>
    </xf>
    <xf numFmtId="164" fontId="5" fillId="2" borderId="23" xfId="0" applyNumberFormat="1" applyFont="1" applyFill="1" applyBorder="1" applyAlignment="1">
      <alignment horizontal="center" vertical="center" wrapText="1"/>
    </xf>
    <xf numFmtId="0" fontId="20" fillId="2" borderId="29" xfId="0" applyFont="1" applyFill="1" applyBorder="1" applyAlignment="1">
      <alignment horizontal="left" vertical="center" wrapText="1"/>
    </xf>
    <xf numFmtId="0" fontId="50" fillId="0" borderId="0" xfId="11"/>
    <xf numFmtId="0" fontId="43" fillId="0" borderId="0" xfId="11" applyFont="1" applyFill="1"/>
    <xf numFmtId="0" fontId="55" fillId="0" borderId="0" xfId="11" applyFont="1" applyFill="1"/>
    <xf numFmtId="0" fontId="55" fillId="0" borderId="0" xfId="11" applyFont="1" applyFill="1" applyBorder="1" applyAlignment="1">
      <alignment horizontal="center" vertical="justify"/>
    </xf>
    <xf numFmtId="0" fontId="43" fillId="0" borderId="0" xfId="11" applyFont="1" applyFill="1" applyAlignment="1">
      <alignment horizontal="right"/>
    </xf>
    <xf numFmtId="0" fontId="44" fillId="0" borderId="0" xfId="11" applyFont="1" applyFill="1"/>
    <xf numFmtId="0" fontId="47" fillId="0" borderId="0" xfId="11" applyFont="1" applyFill="1" applyBorder="1" applyAlignment="1">
      <alignment horizontal="center"/>
    </xf>
    <xf numFmtId="0" fontId="48" fillId="0" borderId="0" xfId="11" applyFont="1" applyFill="1" applyAlignment="1">
      <alignment horizontal="center"/>
    </xf>
    <xf numFmtId="0" fontId="43" fillId="0" borderId="1" xfId="11" applyFont="1" applyFill="1" applyBorder="1"/>
    <xf numFmtId="0" fontId="55" fillId="0" borderId="0" xfId="11" applyFont="1" applyFill="1" applyAlignment="1">
      <alignment horizontal="right"/>
    </xf>
    <xf numFmtId="0" fontId="56" fillId="0" borderId="0" xfId="11" applyFont="1" applyFill="1" applyAlignment="1">
      <alignment horizontal="right"/>
    </xf>
    <xf numFmtId="0" fontId="43" fillId="0" borderId="0" xfId="11" applyFont="1" applyFill="1" applyBorder="1" applyAlignment="1">
      <alignment horizontal="center" vertical="justify"/>
    </xf>
    <xf numFmtId="0" fontId="43" fillId="0" borderId="17" xfId="11" applyFont="1" applyFill="1" applyBorder="1" applyAlignment="1">
      <alignment horizontal="center" vertical="center" wrapText="1"/>
    </xf>
    <xf numFmtId="0" fontId="46" fillId="0" borderId="15" xfId="11" applyFont="1" applyFill="1" applyBorder="1" applyAlignment="1">
      <alignment horizontal="center" vertical="center" wrapText="1"/>
    </xf>
    <xf numFmtId="4" fontId="43" fillId="0" borderId="15" xfId="11" applyNumberFormat="1" applyFont="1" applyFill="1" applyBorder="1" applyAlignment="1" applyProtection="1">
      <alignment horizontal="center" vertical="center" wrapText="1"/>
    </xf>
    <xf numFmtId="4" fontId="43" fillId="0" borderId="18" xfId="11" applyNumberFormat="1" applyFont="1" applyFill="1" applyBorder="1" applyAlignment="1" applyProtection="1">
      <alignment horizontal="center" vertical="center" wrapText="1"/>
    </xf>
    <xf numFmtId="0" fontId="43" fillId="0" borderId="0" xfId="11" applyFont="1" applyFill="1" applyAlignment="1">
      <alignment horizontal="center" vertical="center" wrapText="1"/>
    </xf>
    <xf numFmtId="4" fontId="46" fillId="0" borderId="36" xfId="11" applyNumberFormat="1" applyFont="1" applyFill="1" applyBorder="1" applyAlignment="1" applyProtection="1">
      <alignment horizontal="center"/>
    </xf>
    <xf numFmtId="166" fontId="43" fillId="0" borderId="0" xfId="11" applyNumberFormat="1" applyFont="1" applyFill="1"/>
    <xf numFmtId="2" fontId="43" fillId="0" borderId="0" xfId="11" applyNumberFormat="1" applyFont="1" applyFill="1"/>
    <xf numFmtId="4" fontId="43" fillId="0" borderId="0" xfId="11" applyNumberFormat="1" applyFont="1" applyFill="1"/>
    <xf numFmtId="0" fontId="43" fillId="0" borderId="1" xfId="11" applyFont="1" applyFill="1" applyBorder="1" applyAlignment="1">
      <alignment horizontal="left"/>
    </xf>
    <xf numFmtId="4" fontId="46" fillId="0" borderId="37" xfId="11" applyNumberFormat="1" applyFont="1" applyFill="1" applyBorder="1" applyAlignment="1" applyProtection="1">
      <alignment horizontal="center"/>
    </xf>
    <xf numFmtId="0" fontId="43" fillId="0" borderId="0" xfId="11" applyFont="1" applyFill="1" applyAlignment="1">
      <alignment horizontal="center"/>
    </xf>
    <xf numFmtId="0" fontId="43" fillId="0" borderId="49" xfId="11" applyFont="1" applyFill="1" applyBorder="1" applyAlignment="1">
      <alignment horizontal="center" vertical="center" wrapText="1"/>
    </xf>
    <xf numFmtId="4" fontId="43" fillId="0" borderId="29" xfId="11" applyNumberFormat="1" applyFont="1" applyFill="1" applyBorder="1" applyAlignment="1" applyProtection="1">
      <alignment horizontal="center" vertical="center" wrapText="1"/>
    </xf>
    <xf numFmtId="4" fontId="43" fillId="0" borderId="30" xfId="11" applyNumberFormat="1" applyFont="1" applyFill="1" applyBorder="1" applyAlignment="1" applyProtection="1">
      <alignment horizontal="center" vertical="center" wrapText="1"/>
    </xf>
    <xf numFmtId="0" fontId="43" fillId="0" borderId="40" xfId="11" applyFont="1" applyFill="1" applyBorder="1" applyAlignment="1">
      <alignment horizontal="center" vertical="center" wrapText="1"/>
    </xf>
    <xf numFmtId="4" fontId="43" fillId="0" borderId="45" xfId="11" applyNumberFormat="1" applyFont="1" applyFill="1" applyBorder="1" applyAlignment="1" applyProtection="1">
      <alignment horizontal="center" vertical="center" wrapText="1"/>
    </xf>
    <xf numFmtId="4" fontId="43" fillId="0" borderId="32" xfId="11" applyNumberFormat="1" applyFont="1" applyFill="1" applyBorder="1" applyAlignment="1" applyProtection="1">
      <alignment horizontal="center" vertical="center" wrapText="1"/>
    </xf>
    <xf numFmtId="4" fontId="46" fillId="0" borderId="52" xfId="11" applyNumberFormat="1" applyFont="1" applyFill="1" applyBorder="1" applyAlignment="1" applyProtection="1">
      <alignment horizontal="center"/>
    </xf>
    <xf numFmtId="4" fontId="43" fillId="0" borderId="53" xfId="11" applyNumberFormat="1" applyFont="1" applyFill="1" applyBorder="1" applyAlignment="1" applyProtection="1">
      <alignment horizontal="center" vertical="center" wrapText="1"/>
    </xf>
    <xf numFmtId="4" fontId="43" fillId="0" borderId="55" xfId="11" applyNumberFormat="1" applyFont="1" applyFill="1" applyBorder="1" applyAlignment="1" applyProtection="1">
      <alignment horizontal="center" vertical="center" wrapText="1"/>
    </xf>
    <xf numFmtId="4" fontId="46" fillId="0" borderId="19" xfId="11" applyNumberFormat="1" applyFont="1" applyFill="1" applyBorder="1" applyAlignment="1" applyProtection="1">
      <alignment horizontal="center"/>
    </xf>
    <xf numFmtId="4" fontId="43" fillId="0" borderId="56" xfId="11" applyNumberFormat="1" applyFont="1" applyFill="1" applyBorder="1" applyAlignment="1">
      <alignment horizontal="center"/>
    </xf>
    <xf numFmtId="4" fontId="43" fillId="0" borderId="54" xfId="11" applyNumberFormat="1" applyFont="1" applyFill="1" applyBorder="1" applyAlignment="1">
      <alignment horizontal="center"/>
    </xf>
    <xf numFmtId="4" fontId="46" fillId="0" borderId="19" xfId="11" applyNumberFormat="1" applyFont="1" applyFill="1" applyBorder="1" applyAlignment="1">
      <alignment horizontal="center"/>
    </xf>
    <xf numFmtId="0" fontId="43" fillId="0" borderId="16" xfId="11" applyFont="1" applyFill="1" applyBorder="1" applyAlignment="1">
      <alignment horizontal="center" vertical="center" wrapText="1"/>
    </xf>
    <xf numFmtId="0" fontId="57" fillId="0" borderId="0" xfId="11" applyFont="1" applyFill="1" applyAlignment="1">
      <alignment horizontal="center" vertical="center" wrapText="1"/>
    </xf>
    <xf numFmtId="4" fontId="46" fillId="0" borderId="5" xfId="11" applyNumberFormat="1" applyFont="1" applyFill="1" applyBorder="1" applyAlignment="1" applyProtection="1">
      <alignment horizontal="center"/>
    </xf>
    <xf numFmtId="4" fontId="46" fillId="0" borderId="0" xfId="11" applyNumberFormat="1" applyFont="1" applyFill="1" applyBorder="1" applyAlignment="1" applyProtection="1">
      <alignment horizontal="center"/>
    </xf>
    <xf numFmtId="4" fontId="46" fillId="0" borderId="56" xfId="11" applyNumberFormat="1" applyFont="1" applyFill="1" applyBorder="1" applyAlignment="1" applyProtection="1">
      <alignment horizontal="center"/>
    </xf>
    <xf numFmtId="0" fontId="46" fillId="0" borderId="12" xfId="11" applyFont="1" applyFill="1" applyBorder="1" applyAlignment="1">
      <alignment horizontal="right"/>
    </xf>
    <xf numFmtId="0" fontId="46" fillId="0" borderId="2" xfId="11" applyFont="1" applyFill="1" applyBorder="1" applyAlignment="1">
      <alignment horizontal="right"/>
    </xf>
    <xf numFmtId="0" fontId="75" fillId="0" borderId="12" xfId="11" applyFont="1" applyFill="1" applyBorder="1" applyAlignment="1">
      <alignment horizontal="right"/>
    </xf>
    <xf numFmtId="0" fontId="56" fillId="0" borderId="1" xfId="11" applyFont="1" applyFill="1" applyBorder="1" applyAlignment="1">
      <alignment horizontal="center"/>
    </xf>
    <xf numFmtId="0" fontId="56" fillId="0" borderId="2" xfId="11" applyFont="1" applyFill="1" applyBorder="1" applyAlignment="1">
      <alignment horizontal="center"/>
    </xf>
    <xf numFmtId="0" fontId="20" fillId="2" borderId="9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left" vertical="top" wrapText="1"/>
    </xf>
    <xf numFmtId="0" fontId="20" fillId="0" borderId="9" xfId="0" applyFont="1" applyFill="1" applyBorder="1" applyAlignment="1">
      <alignment horizontal="left" vertical="top" wrapText="1"/>
    </xf>
    <xf numFmtId="0" fontId="28" fillId="0" borderId="9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3" fillId="0" borderId="9" xfId="4" applyFont="1" applyFill="1" applyBorder="1" applyAlignment="1">
      <alignment horizontal="right" vertical="center" wrapText="1"/>
    </xf>
    <xf numFmtId="3" fontId="15" fillId="0" borderId="14" xfId="0" applyNumberFormat="1" applyFont="1" applyBorder="1" applyAlignment="1">
      <alignment horizontal="center" vertical="center" wrapText="1"/>
    </xf>
    <xf numFmtId="0" fontId="41" fillId="0" borderId="9" xfId="0" applyFont="1" applyFill="1" applyBorder="1" applyAlignment="1">
      <alignment horizontal="right" vertical="top" wrapText="1"/>
    </xf>
    <xf numFmtId="0" fontId="24" fillId="0" borderId="9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right" vertical="center" wrapText="1"/>
    </xf>
    <xf numFmtId="0" fontId="46" fillId="0" borderId="20" xfId="0" applyFont="1" applyFill="1" applyBorder="1" applyAlignment="1">
      <alignment horizontal="right"/>
    </xf>
    <xf numFmtId="0" fontId="46" fillId="0" borderId="21" xfId="0" applyFont="1" applyFill="1" applyBorder="1" applyAlignment="1">
      <alignment horizontal="right"/>
    </xf>
    <xf numFmtId="0" fontId="48" fillId="0" borderId="0" xfId="0" applyFont="1" applyFill="1" applyBorder="1" applyAlignment="1">
      <alignment horizontal="center"/>
    </xf>
    <xf numFmtId="0" fontId="3" fillId="0" borderId="0" xfId="0" applyFont="1" applyAlignment="1">
      <alignment horizontal="left" wrapText="1"/>
    </xf>
    <xf numFmtId="0" fontId="43" fillId="0" borderId="0" xfId="0" quotePrefix="1" applyFont="1" applyFill="1" applyAlignment="1">
      <alignment horizontal="left"/>
    </xf>
    <xf numFmtId="0" fontId="43" fillId="0" borderId="0" xfId="0" applyFont="1" applyFill="1" applyAlignment="1">
      <alignment horizontal="left"/>
    </xf>
    <xf numFmtId="0" fontId="49" fillId="0" borderId="0" xfId="0" applyFont="1" applyFill="1" applyAlignment="1">
      <alignment horizontal="center"/>
    </xf>
    <xf numFmtId="0" fontId="43" fillId="0" borderId="0" xfId="0" applyFont="1" applyFill="1" applyAlignment="1">
      <alignment horizontal="center"/>
    </xf>
    <xf numFmtId="0" fontId="43" fillId="0" borderId="0" xfId="0" quotePrefix="1" applyFont="1" applyFill="1" applyAlignment="1">
      <alignment horizontal="center"/>
    </xf>
    <xf numFmtId="0" fontId="43" fillId="0" borderId="47" xfId="0" applyFont="1" applyFill="1" applyBorder="1" applyAlignment="1">
      <alignment horizontal="right"/>
    </xf>
    <xf numFmtId="0" fontId="43" fillId="0" borderId="45" xfId="0" applyFont="1" applyFill="1" applyBorder="1" applyAlignment="1">
      <alignment horizontal="right"/>
    </xf>
    <xf numFmtId="14" fontId="43" fillId="0" borderId="0" xfId="11" applyNumberFormat="1" applyFont="1" applyFill="1" applyAlignment="1">
      <alignment horizontal="center"/>
    </xf>
    <xf numFmtId="0" fontId="43" fillId="0" borderId="0" xfId="11" applyFont="1" applyFill="1" applyAlignment="1">
      <alignment horizontal="center"/>
    </xf>
    <xf numFmtId="0" fontId="48" fillId="0" borderId="0" xfId="11" applyFont="1" applyFill="1" applyAlignment="1">
      <alignment horizontal="right"/>
    </xf>
    <xf numFmtId="0" fontId="43" fillId="0" borderId="45" xfId="11" applyFont="1" applyFill="1" applyBorder="1" applyAlignment="1">
      <alignment horizontal="center" vertical="center" wrapText="1"/>
    </xf>
    <xf numFmtId="0" fontId="43" fillId="0" borderId="15" xfId="11" applyFont="1" applyFill="1" applyBorder="1" applyAlignment="1">
      <alignment horizontal="center" vertical="center" wrapText="1"/>
    </xf>
    <xf numFmtId="0" fontId="43" fillId="0" borderId="18" xfId="11" applyFont="1" applyFill="1" applyBorder="1" applyAlignment="1">
      <alignment horizontal="center" vertical="center" wrapText="1"/>
    </xf>
    <xf numFmtId="0" fontId="43" fillId="0" borderId="46" xfId="11" applyFont="1" applyFill="1" applyBorder="1" applyAlignment="1">
      <alignment horizontal="center" vertical="center" wrapText="1"/>
    </xf>
    <xf numFmtId="0" fontId="56" fillId="0" borderId="0" xfId="11" applyFont="1" applyFill="1" applyAlignment="1">
      <alignment horizontal="center"/>
    </xf>
    <xf numFmtId="0" fontId="46" fillId="0" borderId="1" xfId="11" applyFont="1" applyFill="1" applyBorder="1" applyAlignment="1">
      <alignment horizontal="center"/>
    </xf>
    <xf numFmtId="0" fontId="48" fillId="0" borderId="25" xfId="11" applyFont="1" applyFill="1" applyBorder="1" applyAlignment="1">
      <alignment horizontal="center" vertical="justify"/>
    </xf>
    <xf numFmtId="0" fontId="43" fillId="0" borderId="16" xfId="11" applyFont="1" applyFill="1" applyBorder="1" applyAlignment="1">
      <alignment horizontal="center" vertical="center" wrapText="1"/>
    </xf>
    <xf numFmtId="0" fontId="46" fillId="0" borderId="28" xfId="11" applyFont="1" applyFill="1" applyBorder="1" applyAlignment="1">
      <alignment horizontal="right"/>
    </xf>
    <xf numFmtId="0" fontId="46" fillId="0" borderId="16" xfId="11" applyFont="1" applyFill="1" applyBorder="1" applyAlignment="1">
      <alignment horizontal="right"/>
    </xf>
    <xf numFmtId="0" fontId="77" fillId="0" borderId="0" xfId="11" applyFont="1" applyFill="1" applyBorder="1" applyAlignment="1">
      <alignment horizontal="left"/>
    </xf>
    <xf numFmtId="0" fontId="55" fillId="0" borderId="1" xfId="11" applyFont="1" applyFill="1" applyBorder="1" applyAlignment="1">
      <alignment horizontal="left"/>
    </xf>
    <xf numFmtId="4" fontId="43" fillId="0" borderId="0" xfId="11" applyNumberFormat="1" applyFont="1" applyFill="1" applyAlignment="1">
      <alignment horizontal="left"/>
    </xf>
    <xf numFmtId="0" fontId="46" fillId="0" borderId="49" xfId="11" applyFont="1" applyFill="1" applyBorder="1" applyAlignment="1">
      <alignment horizontal="right"/>
    </xf>
    <xf numFmtId="0" fontId="46" fillId="0" borderId="9" xfId="11" applyFont="1" applyFill="1" applyBorder="1" applyAlignment="1">
      <alignment horizontal="right"/>
    </xf>
    <xf numFmtId="0" fontId="46" fillId="0" borderId="35" xfId="11" applyFont="1" applyFill="1" applyBorder="1" applyAlignment="1">
      <alignment horizontal="right"/>
    </xf>
    <xf numFmtId="0" fontId="46" fillId="0" borderId="36" xfId="11" applyFont="1" applyFill="1" applyBorder="1" applyAlignment="1">
      <alignment horizontal="right"/>
    </xf>
    <xf numFmtId="0" fontId="43" fillId="0" borderId="50" xfId="11" applyFont="1" applyFill="1" applyBorder="1" applyAlignment="1">
      <alignment horizontal="center" vertical="center" textRotation="90" wrapText="1"/>
    </xf>
    <xf numFmtId="0" fontId="43" fillId="0" borderId="51" xfId="11" applyFont="1" applyFill="1" applyBorder="1" applyAlignment="1">
      <alignment horizontal="center" vertical="center" textRotation="90" wrapText="1"/>
    </xf>
    <xf numFmtId="0" fontId="46" fillId="0" borderId="17" xfId="11" applyFont="1" applyFill="1" applyBorder="1" applyAlignment="1">
      <alignment horizontal="right"/>
    </xf>
    <xf numFmtId="0" fontId="46" fillId="0" borderId="15" xfId="11" applyFont="1" applyFill="1" applyBorder="1" applyAlignment="1">
      <alignment horizontal="right"/>
    </xf>
    <xf numFmtId="0" fontId="43" fillId="0" borderId="53" xfId="11" applyFont="1" applyFill="1" applyBorder="1" applyAlignment="1">
      <alignment horizontal="center" vertical="center" wrapText="1"/>
    </xf>
    <xf numFmtId="0" fontId="43" fillId="0" borderId="54" xfId="11" applyFont="1" applyFill="1" applyBorder="1" applyAlignment="1">
      <alignment horizontal="center" vertical="center" wrapText="1"/>
    </xf>
    <xf numFmtId="0" fontId="77" fillId="0" borderId="0" xfId="11" applyFont="1" applyFill="1" applyBorder="1" applyAlignment="1">
      <alignment horizontal="left" vertical="justify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10" fillId="0" borderId="2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4" fontId="5" fillId="2" borderId="9" xfId="4" applyNumberFormat="1" applyFont="1" applyFill="1" applyBorder="1" applyAlignment="1">
      <alignment horizontal="right" vertical="center"/>
    </xf>
    <xf numFmtId="4" fontId="9" fillId="2" borderId="21" xfId="4" applyNumberFormat="1" applyFont="1" applyFill="1" applyBorder="1" applyAlignment="1">
      <alignment horizontal="right" vertical="center"/>
    </xf>
    <xf numFmtId="0" fontId="39" fillId="0" borderId="0" xfId="0" applyFont="1" applyBorder="1" applyAlignment="1">
      <alignment horizontal="center"/>
    </xf>
    <xf numFmtId="0" fontId="5" fillId="2" borderId="0" xfId="4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18" fillId="0" borderId="1" xfId="0" applyFont="1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25" xfId="0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9" fillId="2" borderId="31" xfId="4" applyNumberFormat="1" applyFont="1" applyFill="1" applyBorder="1" applyAlignment="1">
      <alignment horizontal="right" vertical="center"/>
    </xf>
    <xf numFmtId="4" fontId="9" fillId="2" borderId="1" xfId="4" applyNumberFormat="1" applyFont="1" applyFill="1" applyBorder="1" applyAlignment="1">
      <alignment horizontal="right" vertical="center"/>
    </xf>
    <xf numFmtId="4" fontId="9" fillId="2" borderId="32" xfId="4" applyNumberFormat="1" applyFont="1" applyFill="1" applyBorder="1" applyAlignment="1">
      <alignment horizontal="right" vertical="center"/>
    </xf>
    <xf numFmtId="0" fontId="5" fillId="0" borderId="26" xfId="0" applyFont="1" applyBorder="1" applyAlignment="1">
      <alignment horizontal="center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9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/>
    <xf numFmtId="4" fontId="9" fillId="2" borderId="43" xfId="4" applyNumberFormat="1" applyFont="1" applyFill="1" applyBorder="1" applyAlignment="1">
      <alignment horizontal="right" vertical="center"/>
    </xf>
    <xf numFmtId="4" fontId="9" fillId="2" borderId="44" xfId="4" applyNumberFormat="1" applyFont="1" applyFill="1" applyBorder="1" applyAlignment="1">
      <alignment horizontal="right" vertical="center"/>
    </xf>
    <xf numFmtId="4" fontId="9" fillId="2" borderId="45" xfId="4" applyNumberFormat="1" applyFont="1" applyFill="1" applyBorder="1" applyAlignment="1">
      <alignment horizontal="right" vertical="center"/>
    </xf>
  </cellXfs>
  <cellStyles count="87">
    <cellStyle name="1. izcēlums" xfId="46"/>
    <cellStyle name="2. izcēlums" xfId="47"/>
    <cellStyle name="20% - Izcēlums1" xfId="12"/>
    <cellStyle name="20% - Izcēlums2" xfId="13"/>
    <cellStyle name="20% - Izcēlums3" xfId="14"/>
    <cellStyle name="20% - Izcēlums4" xfId="15"/>
    <cellStyle name="20% - Izcēlums5" xfId="16"/>
    <cellStyle name="20% - Izcēlums6" xfId="17"/>
    <cellStyle name="20% no 1. izcēluma" xfId="48"/>
    <cellStyle name="20% no 2. izcēluma" xfId="49"/>
    <cellStyle name="20% no 3. izcēluma" xfId="50"/>
    <cellStyle name="20% no 4. izcēluma" xfId="51"/>
    <cellStyle name="20% no 5. izcēluma" xfId="52"/>
    <cellStyle name="20% no 6. izcēluma" xfId="53"/>
    <cellStyle name="3. izcēlums " xfId="54"/>
    <cellStyle name="4. izcēlums" xfId="55"/>
    <cellStyle name="40% - Izcēlums1" xfId="18"/>
    <cellStyle name="40% - Izcēlums2" xfId="19"/>
    <cellStyle name="40% - Izcēlums3" xfId="20"/>
    <cellStyle name="40% - Izcēlums4" xfId="21"/>
    <cellStyle name="40% - Izcēlums5" xfId="22"/>
    <cellStyle name="40% - Izcēlums6" xfId="23"/>
    <cellStyle name="40% no 1. izcēluma" xfId="56"/>
    <cellStyle name="40% no 2. izcēluma" xfId="57"/>
    <cellStyle name="40% no 3. izcēluma" xfId="58"/>
    <cellStyle name="40% no 4. izcēluma" xfId="59"/>
    <cellStyle name="40% no 5. izcēluma" xfId="60"/>
    <cellStyle name="40% no 6. izcēluma" xfId="61"/>
    <cellStyle name="5. izcēlums" xfId="62"/>
    <cellStyle name="6. izcēlums" xfId="63"/>
    <cellStyle name="60% - Izcēlums1" xfId="24"/>
    <cellStyle name="60% - Izcēlums2" xfId="25"/>
    <cellStyle name="60% - Izcēlums3" xfId="26"/>
    <cellStyle name="60% - Izcēlums4" xfId="27"/>
    <cellStyle name="60% - Izcēlums5" xfId="28"/>
    <cellStyle name="60% - Izcēlums6" xfId="29"/>
    <cellStyle name="60% no 1. izcēluma" xfId="64"/>
    <cellStyle name="60% no 2. izcēluma" xfId="65"/>
    <cellStyle name="60% no 3. izcēluma" xfId="66"/>
    <cellStyle name="60% no 4. izcēluma" xfId="67"/>
    <cellStyle name="60% no 5. izcēluma" xfId="68"/>
    <cellStyle name="60% no 6. izcēluma" xfId="69"/>
    <cellStyle name="Aprēķināšana" xfId="70"/>
    <cellStyle name="Brīdinājuma teksts" xfId="71"/>
    <cellStyle name="Comma" xfId="5" builtinId="3"/>
    <cellStyle name="Excel Built-in Normal" xfId="30"/>
    <cellStyle name="Hyperlink" xfId="10" builtinId="8"/>
    <cellStyle name="Ievade" xfId="72"/>
    <cellStyle name="Izcēlums1" xfId="31"/>
    <cellStyle name="Izcēlums2" xfId="32"/>
    <cellStyle name="Izcēlums3" xfId="33"/>
    <cellStyle name="Izcēlums4" xfId="34"/>
    <cellStyle name="Izcēlums5" xfId="35"/>
    <cellStyle name="Izcēlums6" xfId="36"/>
    <cellStyle name="Izvade" xfId="73"/>
    <cellStyle name="Kopsumma" xfId="74"/>
    <cellStyle name="Labs" xfId="75"/>
    <cellStyle name="Neitrāls" xfId="76"/>
    <cellStyle name="Normal" xfId="0" builtinId="0"/>
    <cellStyle name="Normal 2" xfId="1"/>
    <cellStyle name="Normal 2 2" xfId="2"/>
    <cellStyle name="Normal 2 3" xfId="37"/>
    <cellStyle name="Normal 3" xfId="38"/>
    <cellStyle name="Normal 4" xfId="39"/>
    <cellStyle name="Normal 5" xfId="7"/>
    <cellStyle name="Normal 5 2" xfId="45"/>
    <cellStyle name="Normal 6" xfId="11"/>
    <cellStyle name="Normal_Viinkalni" xfId="6"/>
    <cellStyle name="Nosaukums" xfId="77"/>
    <cellStyle name="Parasts 2" xfId="44"/>
    <cellStyle name="Paskaidrojošs teksts" xfId="79"/>
    <cellStyle name="Pārbaudes šūna" xfId="78"/>
    <cellStyle name="Piezīme" xfId="80"/>
    <cellStyle name="Saistīta šūna" xfId="40"/>
    <cellStyle name="Saistītā šūna" xfId="81"/>
    <cellStyle name="Slikts" xfId="82"/>
    <cellStyle name="Stils 1" xfId="41"/>
    <cellStyle name="Style 1" xfId="3"/>
    <cellStyle name="Virsraksts 1" xfId="83"/>
    <cellStyle name="Virsraksts 2" xfId="84"/>
    <cellStyle name="Virsraksts 3" xfId="85"/>
    <cellStyle name="Virsraksts 4" xfId="86"/>
    <cellStyle name="Обычный 2" xfId="42"/>
    <cellStyle name="Обычный 3" xfId="8"/>
    <cellStyle name="Обычный_01.DPN_PINKI_TIPOGRAFIJA_KONTROLTAME_VADIMS-na sertifikat" xfId="43"/>
    <cellStyle name="Обычный_33. OZOLNIEKU NOVADA DOME_OZO SKOLA_TELPU, GAITENU, KAPNU TELPU REMONTS_TAME_VADIMS_2011_02_25_melnraksts" xfId="4"/>
    <cellStyle name="Обычный_33. OZOLNIEKU NOVADA DOME_OZO SKOLA_TELPU, GAITENU, KAPNU TELPU REMONTS_TAME_VADIMS_2011_02_25_melnraksts_09. ELITE BRAIN_ZIKI_KUTS BUVNIECIBA_TAME_2013_08_01+EL labots" xfId="9"/>
  </cellStyles>
  <dxfs count="1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microsoft.com/office/2007/relationships/hdphoto" Target="../media/hdphoto3.wdp"/><Relationship Id="rId1" Type="http://schemas.openxmlformats.org/officeDocument/2006/relationships/image" Target="../media/image3.png"/><Relationship Id="rId4" Type="http://schemas.openxmlformats.org/officeDocument/2006/relationships/image" Target="../media/image5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153863</xdr:colOff>
      <xdr:row>82</xdr:row>
      <xdr:rowOff>300403</xdr:rowOff>
    </xdr:from>
    <xdr:to>
      <xdr:col>2</xdr:col>
      <xdr:colOff>2615711</xdr:colOff>
      <xdr:row>83</xdr:row>
      <xdr:rowOff>234463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0" r="995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017" y="16397653"/>
          <a:ext cx="2461848" cy="24618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227868</xdr:colOff>
      <xdr:row>89</xdr:row>
      <xdr:rowOff>583223</xdr:rowOff>
    </xdr:from>
    <xdr:to>
      <xdr:col>2</xdr:col>
      <xdr:colOff>2437668</xdr:colOff>
      <xdr:row>91</xdr:row>
      <xdr:rowOff>63010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6291" y="19787088"/>
          <a:ext cx="2517531" cy="24984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819149</xdr:colOff>
      <xdr:row>85</xdr:row>
      <xdr:rowOff>373979</xdr:rowOff>
    </xdr:from>
    <xdr:to>
      <xdr:col>2</xdr:col>
      <xdr:colOff>2162175</xdr:colOff>
      <xdr:row>85</xdr:row>
      <xdr:rowOff>1628697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00174" y="19185854"/>
          <a:ext cx="1343026" cy="1254718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85</xdr:row>
      <xdr:rowOff>1581150</xdr:rowOff>
    </xdr:from>
    <xdr:to>
      <xdr:col>2</xdr:col>
      <xdr:colOff>2652183</xdr:colOff>
      <xdr:row>85</xdr:row>
      <xdr:rowOff>2343150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600075" y="20393025"/>
          <a:ext cx="2633133" cy="762000"/>
        </a:xfrm>
        <a:prstGeom prst="rect">
          <a:avLst/>
        </a:prstGeom>
      </xdr:spPr>
    </xdr:pic>
    <xdr:clientData/>
  </xdr:twoCellAnchor>
  <xdr:twoCellAnchor editAs="oneCell">
    <xdr:from>
      <xdr:col>2</xdr:col>
      <xdr:colOff>87923</xdr:colOff>
      <xdr:row>77</xdr:row>
      <xdr:rowOff>307732</xdr:rowOff>
    </xdr:from>
    <xdr:to>
      <xdr:col>2</xdr:col>
      <xdr:colOff>2586404</xdr:colOff>
      <xdr:row>77</xdr:row>
      <xdr:rowOff>2433217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077" y="16932520"/>
          <a:ext cx="2498481" cy="21254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k-rauta.lv/pages/product.aspx?p=IZLIETNE%20EFX%20620-78,%2078X47,5CM&amp;c=Izlietnes&amp;category=Krauta27025(Rautakesko%20Latvia%20Catalog)&amp;cat=K-Rauta%20Latvia%20VCatalog&amp;pid=000000000500963536(Rautakesko%20Latvia%20Catalog)&amp;PageSize=10&amp;filter=krautaLvRootCategoryDisplayName=Izliet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zoomScale="130" zoomScaleNormal="130" workbookViewId="0">
      <selection activeCell="B14" sqref="B14"/>
    </sheetView>
  </sheetViews>
  <sheetFormatPr defaultColWidth="9.140625" defaultRowHeight="12.75"/>
  <cols>
    <col min="1" max="1" width="20" style="286" customWidth="1"/>
    <col min="2" max="2" width="47.42578125" style="286" customWidth="1"/>
    <col min="3" max="3" width="24" style="286" customWidth="1"/>
    <col min="4" max="4" width="10" style="286" customWidth="1"/>
    <col min="5" max="5" width="11.140625" style="286" customWidth="1"/>
    <col min="6" max="6" width="9.85546875" style="286" customWidth="1"/>
    <col min="7" max="7" width="33" style="286" customWidth="1"/>
    <col min="8" max="8" width="23.7109375" style="286" customWidth="1"/>
    <col min="9" max="16384" width="9.140625" style="286"/>
  </cols>
  <sheetData>
    <row r="1" spans="1:14">
      <c r="B1" s="287"/>
      <c r="C1" s="287" t="s">
        <v>219</v>
      </c>
      <c r="D1" s="288"/>
      <c r="E1" s="288"/>
      <c r="F1" s="288"/>
      <c r="G1" s="289"/>
      <c r="H1" s="288"/>
    </row>
    <row r="2" spans="1:14">
      <c r="B2" s="287"/>
      <c r="C2" s="287" t="s">
        <v>220</v>
      </c>
      <c r="D2" s="289"/>
      <c r="E2" s="290"/>
      <c r="F2" s="288"/>
      <c r="G2" s="289"/>
      <c r="H2" s="288"/>
    </row>
    <row r="3" spans="1:14">
      <c r="D3" s="289"/>
      <c r="E3" s="288"/>
      <c r="F3" s="288"/>
      <c r="G3" s="289"/>
      <c r="H3" s="288"/>
    </row>
    <row r="4" spans="1:14">
      <c r="C4" s="291" t="s">
        <v>221</v>
      </c>
    </row>
    <row r="5" spans="1:14" ht="15.75">
      <c r="A5" s="292"/>
      <c r="B5" s="293"/>
      <c r="C5" s="293"/>
      <c r="D5" s="292"/>
      <c r="E5" s="292"/>
      <c r="F5" s="292"/>
      <c r="G5" s="294"/>
      <c r="H5" s="294"/>
      <c r="I5" s="294"/>
      <c r="J5" s="294"/>
      <c r="K5" s="294"/>
      <c r="L5" s="294"/>
      <c r="M5" s="294"/>
      <c r="N5" s="294"/>
    </row>
    <row r="6" spans="1:14">
      <c r="B6" s="390" t="s">
        <v>222</v>
      </c>
      <c r="C6" s="390"/>
    </row>
    <row r="7" spans="1:14" ht="15.75">
      <c r="A7" s="292"/>
      <c r="B7" s="292"/>
      <c r="C7" s="292"/>
      <c r="D7" s="292"/>
      <c r="E7" s="292"/>
      <c r="F7" s="292"/>
      <c r="G7" s="294"/>
      <c r="H7" s="294"/>
      <c r="I7" s="294"/>
      <c r="J7" s="294"/>
      <c r="K7" s="294"/>
      <c r="L7" s="294"/>
      <c r="M7" s="294"/>
      <c r="N7" s="294"/>
    </row>
    <row r="8" spans="1:14">
      <c r="C8" s="295" t="s">
        <v>223</v>
      </c>
    </row>
    <row r="10" spans="1:14">
      <c r="C10" s="286" t="s">
        <v>224</v>
      </c>
    </row>
    <row r="13" spans="1:14" ht="15.75">
      <c r="B13" s="296" t="s">
        <v>225</v>
      </c>
      <c r="E13" s="297"/>
      <c r="F13"/>
      <c r="G13" s="391"/>
      <c r="H13" s="391"/>
    </row>
    <row r="14" spans="1:14">
      <c r="E14"/>
      <c r="F14"/>
      <c r="G14" s="298"/>
      <c r="H14" s="299"/>
    </row>
    <row r="15" spans="1:14">
      <c r="A15" s="286" t="s">
        <v>226</v>
      </c>
      <c r="B15" s="392" t="s">
        <v>269</v>
      </c>
      <c r="C15" s="393"/>
      <c r="E15"/>
      <c r="F15"/>
      <c r="G15" s="298"/>
      <c r="H15" s="299"/>
    </row>
    <row r="16" spans="1:14">
      <c r="A16" s="286" t="s">
        <v>227</v>
      </c>
      <c r="B16" s="393" t="s">
        <v>244</v>
      </c>
      <c r="C16" s="393"/>
      <c r="E16"/>
      <c r="F16"/>
      <c r="G16" s="298"/>
      <c r="H16" s="299"/>
    </row>
    <row r="17" spans="1:8">
      <c r="A17" s="286" t="s">
        <v>228</v>
      </c>
      <c r="B17" s="393" t="s">
        <v>245</v>
      </c>
      <c r="C17" s="393"/>
      <c r="E17"/>
      <c r="F17"/>
      <c r="G17" s="298"/>
      <c r="H17" s="299"/>
    </row>
    <row r="18" spans="1:8">
      <c r="A18" s="286" t="s">
        <v>229</v>
      </c>
      <c r="B18" s="392" t="s">
        <v>243</v>
      </c>
      <c r="C18" s="393"/>
      <c r="E18"/>
      <c r="F18"/>
      <c r="G18" s="299"/>
      <c r="H18" s="299"/>
    </row>
    <row r="19" spans="1:8">
      <c r="A19" s="286" t="s">
        <v>230</v>
      </c>
      <c r="B19" s="394"/>
      <c r="C19" s="394"/>
      <c r="E19" s="299"/>
      <c r="F19"/>
      <c r="G19" s="300"/>
      <c r="H19"/>
    </row>
    <row r="20" spans="1:8">
      <c r="A20" s="286" t="s">
        <v>231</v>
      </c>
      <c r="B20" s="395"/>
      <c r="C20" s="395"/>
    </row>
    <row r="21" spans="1:8">
      <c r="B21" s="396"/>
      <c r="C21" s="395"/>
    </row>
    <row r="22" spans="1:8">
      <c r="B22" s="395"/>
      <c r="C22" s="395"/>
    </row>
    <row r="23" spans="1:8" ht="13.5" thickBot="1"/>
    <row r="24" spans="1:8" ht="13.5" thickBot="1">
      <c r="A24" s="301" t="s">
        <v>232</v>
      </c>
      <c r="B24" s="302" t="s">
        <v>233</v>
      </c>
      <c r="C24" s="303" t="s">
        <v>234</v>
      </c>
    </row>
    <row r="25" spans="1:8">
      <c r="A25" s="304"/>
      <c r="B25" s="305"/>
      <c r="C25" s="306"/>
    </row>
    <row r="26" spans="1:8" ht="25.5">
      <c r="A26" s="307">
        <v>1</v>
      </c>
      <c r="B26" s="308" t="s">
        <v>244</v>
      </c>
      <c r="C26" s="309"/>
    </row>
    <row r="27" spans="1:8" ht="13.5" thickBot="1">
      <c r="A27" s="310"/>
      <c r="B27" s="311"/>
      <c r="C27" s="312"/>
    </row>
    <row r="28" spans="1:8" ht="13.5" thickBot="1">
      <c r="A28" s="313"/>
      <c r="B28" s="314" t="s">
        <v>235</v>
      </c>
      <c r="C28" s="315"/>
      <c r="E28" s="316"/>
    </row>
    <row r="29" spans="1:8" ht="13.5" thickBot="1">
      <c r="C29" s="317"/>
    </row>
    <row r="30" spans="1:8">
      <c r="A30" s="397" t="s">
        <v>236</v>
      </c>
      <c r="B30" s="398"/>
      <c r="C30" s="318"/>
    </row>
    <row r="31" spans="1:8" ht="13.5" thickBot="1">
      <c r="A31" s="388" t="s">
        <v>237</v>
      </c>
      <c r="B31" s="389"/>
      <c r="C31" s="319"/>
    </row>
    <row r="36" spans="1:3">
      <c r="A36" s="291" t="s">
        <v>238</v>
      </c>
      <c r="B36" s="320"/>
      <c r="C36" s="321"/>
    </row>
    <row r="37" spans="1:3">
      <c r="B37" s="322" t="s">
        <v>239</v>
      </c>
    </row>
    <row r="39" spans="1:3">
      <c r="A39" s="323" t="s">
        <v>240</v>
      </c>
    </row>
    <row r="41" spans="1:3">
      <c r="A41" s="291" t="s">
        <v>241</v>
      </c>
      <c r="B41" s="324"/>
      <c r="C41" s="321"/>
    </row>
    <row r="42" spans="1:3">
      <c r="B42" s="322" t="s">
        <v>239</v>
      </c>
    </row>
    <row r="44" spans="1:3">
      <c r="A44" s="323" t="str">
        <f>A39</f>
        <v>Sertifikāta Nr.:</v>
      </c>
    </row>
    <row r="46" spans="1:3">
      <c r="A46" s="291" t="s">
        <v>242</v>
      </c>
      <c r="B46" s="324"/>
      <c r="C46" s="321"/>
    </row>
    <row r="47" spans="1:3">
      <c r="B47" s="322" t="s">
        <v>239</v>
      </c>
    </row>
    <row r="49" spans="1:1">
      <c r="A49" s="323" t="str">
        <f>A44</f>
        <v>Sertifikāta Nr.:</v>
      </c>
    </row>
  </sheetData>
  <mergeCells count="12">
    <mergeCell ref="A31:B31"/>
    <mergeCell ref="B6:C6"/>
    <mergeCell ref="G13:H13"/>
    <mergeCell ref="B15:C15"/>
    <mergeCell ref="B16:C16"/>
    <mergeCell ref="B17:C17"/>
    <mergeCell ref="B18:C18"/>
    <mergeCell ref="B19:C19"/>
    <mergeCell ref="B20:C20"/>
    <mergeCell ref="B21:C21"/>
    <mergeCell ref="B22:C22"/>
    <mergeCell ref="A30:B30"/>
  </mergeCells>
  <pageMargins left="0.7" right="0.7" top="0.75" bottom="0.75" header="0.3" footer="0.3"/>
  <pageSetup paperSize="9" scale="86" orientation="portrait" r:id="rId1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zoomScale="130" zoomScaleNormal="130" zoomScaleSheetLayoutView="130" workbookViewId="0">
      <selection activeCell="A5" sqref="A5"/>
    </sheetView>
  </sheetViews>
  <sheetFormatPr defaultRowHeight="12.75"/>
  <cols>
    <col min="2" max="2" width="36" customWidth="1"/>
    <col min="7" max="7" width="11.140625" customWidth="1"/>
  </cols>
  <sheetData>
    <row r="1" spans="1:7">
      <c r="A1" s="330"/>
      <c r="B1" s="334"/>
      <c r="C1" s="335"/>
      <c r="D1" s="335"/>
      <c r="E1" s="401"/>
      <c r="F1" s="401"/>
      <c r="G1" s="401"/>
    </row>
    <row r="2" spans="1:7" ht="14.25">
      <c r="A2" s="406" t="s">
        <v>39</v>
      </c>
      <c r="B2" s="406"/>
      <c r="C2" s="406"/>
      <c r="D2" s="406"/>
      <c r="E2" s="406"/>
      <c r="F2" s="406"/>
      <c r="G2" s="406"/>
    </row>
    <row r="3" spans="1:7">
      <c r="A3" s="407"/>
      <c r="B3" s="407"/>
      <c r="C3" s="407"/>
      <c r="D3" s="407"/>
      <c r="E3" s="407"/>
      <c r="F3" s="407"/>
      <c r="G3" s="407"/>
    </row>
    <row r="4" spans="1:7">
      <c r="A4" s="408" t="s">
        <v>252</v>
      </c>
      <c r="B4" s="408"/>
      <c r="C4" s="408"/>
      <c r="D4" s="408"/>
      <c r="E4" s="408"/>
      <c r="F4" s="408"/>
      <c r="G4" s="408"/>
    </row>
    <row r="5" spans="1:7">
      <c r="A5" s="341"/>
      <c r="B5" s="341"/>
      <c r="C5" s="341"/>
      <c r="D5" s="341"/>
      <c r="E5" s="341"/>
      <c r="F5" s="341"/>
      <c r="G5" s="341"/>
    </row>
    <row r="6" spans="1:7" ht="12.75" customHeight="1">
      <c r="A6" s="425" t="s">
        <v>268</v>
      </c>
      <c r="B6" s="425"/>
      <c r="C6" s="425"/>
      <c r="D6" s="425"/>
      <c r="E6" s="425"/>
      <c r="F6" s="425"/>
      <c r="G6" s="425"/>
    </row>
    <row r="7" spans="1:7">
      <c r="A7" s="412" t="s">
        <v>270</v>
      </c>
      <c r="B7" s="412"/>
      <c r="C7" s="412"/>
      <c r="D7" s="412"/>
      <c r="E7" s="412"/>
      <c r="F7" s="412"/>
      <c r="G7" s="412"/>
    </row>
    <row r="8" spans="1:7">
      <c r="A8" s="412" t="s">
        <v>271</v>
      </c>
      <c r="B8" s="412"/>
      <c r="C8" s="412"/>
      <c r="D8" s="412"/>
      <c r="E8" s="412"/>
      <c r="F8" s="412"/>
      <c r="G8" s="412"/>
    </row>
    <row r="9" spans="1:7">
      <c r="A9" s="412" t="s">
        <v>272</v>
      </c>
      <c r="B9" s="412"/>
      <c r="C9" s="412"/>
      <c r="D9" s="412"/>
      <c r="E9" s="412"/>
      <c r="F9" s="412"/>
      <c r="G9" s="412"/>
    </row>
    <row r="10" spans="1:7">
      <c r="A10" s="412" t="s">
        <v>230</v>
      </c>
      <c r="B10" s="412"/>
      <c r="C10" s="412"/>
      <c r="D10" s="412"/>
      <c r="E10" s="412"/>
      <c r="F10" s="412"/>
      <c r="G10" s="412"/>
    </row>
    <row r="11" spans="1:7">
      <c r="A11" s="412" t="s">
        <v>231</v>
      </c>
      <c r="B11" s="412"/>
      <c r="C11" s="412"/>
      <c r="D11" s="412"/>
      <c r="E11" s="412"/>
      <c r="F11" s="412"/>
      <c r="G11" s="412"/>
    </row>
    <row r="12" spans="1:7" ht="15">
      <c r="A12" s="332"/>
      <c r="B12" s="332"/>
      <c r="C12" s="332"/>
      <c r="D12" s="333"/>
      <c r="E12" s="333"/>
      <c r="F12" s="333"/>
      <c r="G12" s="333"/>
    </row>
    <row r="13" spans="1:7" ht="15">
      <c r="A13" s="332"/>
      <c r="B13" s="340" t="s">
        <v>253</v>
      </c>
      <c r="C13" s="375"/>
      <c r="D13" s="333"/>
      <c r="E13" s="333"/>
      <c r="F13" s="333"/>
      <c r="G13" s="333"/>
    </row>
    <row r="14" spans="1:7" ht="15">
      <c r="A14" s="332"/>
      <c r="B14" s="340" t="s">
        <v>254</v>
      </c>
      <c r="C14" s="376"/>
      <c r="D14" s="333"/>
      <c r="E14" s="333"/>
      <c r="F14" s="333"/>
      <c r="G14" s="333"/>
    </row>
    <row r="15" spans="1:7" ht="15">
      <c r="A15" s="332"/>
      <c r="B15" s="332"/>
      <c r="C15" s="332"/>
      <c r="D15" s="333"/>
      <c r="E15" s="333"/>
      <c r="F15" s="333"/>
      <c r="G15" s="333"/>
    </row>
    <row r="16" spans="1:7" ht="15">
      <c r="A16" s="332"/>
      <c r="B16" s="339" t="s">
        <v>255</v>
      </c>
      <c r="C16" s="413"/>
      <c r="D16" s="413"/>
      <c r="E16" s="413"/>
      <c r="F16" s="333"/>
      <c r="G16" s="333"/>
    </row>
    <row r="17" spans="1:22" ht="13.5" thickBot="1">
      <c r="A17" s="330"/>
      <c r="B17" s="330"/>
      <c r="C17" s="330"/>
      <c r="D17" s="330"/>
      <c r="E17" s="330"/>
      <c r="F17" s="330"/>
      <c r="G17" s="330"/>
      <c r="H17" s="330"/>
      <c r="I17" s="330"/>
    </row>
    <row r="18" spans="1:22" ht="12.75" customHeight="1">
      <c r="A18" s="419" t="s">
        <v>40</v>
      </c>
      <c r="B18" s="403" t="s">
        <v>41</v>
      </c>
      <c r="C18" s="423" t="s">
        <v>51</v>
      </c>
      <c r="D18" s="402" t="s">
        <v>256</v>
      </c>
      <c r="E18" s="403"/>
      <c r="F18" s="403"/>
      <c r="G18" s="404" t="s">
        <v>257</v>
      </c>
      <c r="H18" s="330"/>
      <c r="I18" s="330"/>
    </row>
    <row r="19" spans="1:22" ht="26.25" thickBot="1">
      <c r="A19" s="420"/>
      <c r="B19" s="409"/>
      <c r="C19" s="424"/>
      <c r="D19" s="357" t="s">
        <v>258</v>
      </c>
      <c r="E19" s="367" t="s">
        <v>259</v>
      </c>
      <c r="F19" s="367" t="s">
        <v>260</v>
      </c>
      <c r="G19" s="405"/>
      <c r="H19" s="330"/>
      <c r="I19" s="330"/>
    </row>
    <row r="20" spans="1:22">
      <c r="A20" s="342"/>
      <c r="B20" s="343" t="s">
        <v>261</v>
      </c>
      <c r="C20" s="361"/>
      <c r="D20" s="358"/>
      <c r="E20" s="344"/>
      <c r="F20" s="344"/>
      <c r="G20" s="345"/>
      <c r="H20" s="346"/>
      <c r="I20" s="346"/>
    </row>
    <row r="21" spans="1:22">
      <c r="A21" s="354">
        <v>1</v>
      </c>
      <c r="B21" s="48" t="s">
        <v>58</v>
      </c>
      <c r="C21" s="362"/>
      <c r="D21" s="359"/>
      <c r="E21" s="359"/>
      <c r="F21" s="359"/>
      <c r="G21" s="356"/>
      <c r="H21" s="346"/>
      <c r="I21" s="368"/>
    </row>
    <row r="22" spans="1:22" ht="25.5">
      <c r="A22" s="354">
        <f>A21+1</f>
        <v>2</v>
      </c>
      <c r="B22" s="48" t="s">
        <v>59</v>
      </c>
      <c r="C22" s="362"/>
      <c r="D22" s="359"/>
      <c r="E22" s="355"/>
      <c r="F22" s="355"/>
      <c r="G22" s="356"/>
      <c r="H22" s="346"/>
      <c r="I22" s="368"/>
    </row>
    <row r="23" spans="1:22">
      <c r="A23" s="354">
        <f t="shared" ref="A23:A27" si="0">A22+1</f>
        <v>3</v>
      </c>
      <c r="B23" s="48" t="s">
        <v>60</v>
      </c>
      <c r="C23" s="362"/>
      <c r="D23" s="359"/>
      <c r="E23" s="359"/>
      <c r="F23" s="359"/>
      <c r="G23" s="356"/>
      <c r="H23" s="346"/>
      <c r="I23" s="368"/>
    </row>
    <row r="24" spans="1:22">
      <c r="A24" s="354">
        <f t="shared" si="0"/>
        <v>4</v>
      </c>
      <c r="B24" s="48" t="s">
        <v>62</v>
      </c>
      <c r="C24" s="362"/>
      <c r="D24" s="359"/>
      <c r="E24" s="359"/>
      <c r="F24" s="359"/>
      <c r="G24" s="356"/>
      <c r="H24" s="346"/>
      <c r="I24" s="368"/>
    </row>
    <row r="25" spans="1:22">
      <c r="A25" s="354">
        <f t="shared" si="0"/>
        <v>5</v>
      </c>
      <c r="B25" s="48" t="s">
        <v>57</v>
      </c>
      <c r="C25" s="362"/>
      <c r="D25" s="359"/>
      <c r="E25" s="359"/>
      <c r="F25" s="359"/>
      <c r="G25" s="356"/>
      <c r="H25" s="346"/>
      <c r="I25" s="368"/>
    </row>
    <row r="26" spans="1:22">
      <c r="A26" s="354">
        <f t="shared" si="0"/>
        <v>6</v>
      </c>
      <c r="B26" s="48" t="s">
        <v>63</v>
      </c>
      <c r="C26" s="362"/>
      <c r="D26" s="359"/>
      <c r="E26" s="359"/>
      <c r="F26" s="359"/>
      <c r="G26" s="356"/>
      <c r="H26" s="346"/>
      <c r="I26" s="368"/>
    </row>
    <row r="27" spans="1:22" ht="13.5" thickBot="1">
      <c r="A27" s="354">
        <f t="shared" si="0"/>
        <v>7</v>
      </c>
      <c r="B27" s="48" t="s">
        <v>55</v>
      </c>
      <c r="C27" s="362"/>
      <c r="D27" s="359"/>
      <c r="E27" s="355"/>
      <c r="F27" s="355"/>
      <c r="G27" s="356"/>
      <c r="H27" s="346"/>
      <c r="I27" s="346"/>
    </row>
    <row r="28" spans="1:22" ht="13.5" thickBot="1">
      <c r="A28" s="421" t="s">
        <v>42</v>
      </c>
      <c r="B28" s="422"/>
      <c r="C28" s="363"/>
      <c r="D28" s="360"/>
      <c r="E28" s="347"/>
      <c r="F28" s="347"/>
      <c r="G28" s="352"/>
      <c r="H28" s="350"/>
      <c r="I28" s="330"/>
      <c r="J28" s="330"/>
      <c r="K28" s="330"/>
      <c r="L28" s="330"/>
      <c r="M28" s="330"/>
      <c r="N28" s="330"/>
      <c r="O28" s="330"/>
      <c r="P28" s="330"/>
      <c r="Q28" s="330"/>
      <c r="R28" s="330"/>
      <c r="S28" s="330"/>
      <c r="T28" s="330"/>
      <c r="U28" s="330"/>
      <c r="V28" s="330"/>
    </row>
    <row r="29" spans="1:22">
      <c r="A29" s="373"/>
      <c r="B29" s="372" t="s">
        <v>262</v>
      </c>
      <c r="C29" s="369"/>
      <c r="D29" s="370"/>
      <c r="E29" s="370"/>
      <c r="F29" s="370"/>
      <c r="G29" s="370"/>
      <c r="H29" s="350"/>
      <c r="I29" s="330"/>
      <c r="J29" s="330"/>
      <c r="K29" s="330"/>
      <c r="L29" s="330"/>
      <c r="M29" s="330"/>
      <c r="N29" s="330"/>
      <c r="O29" s="330"/>
      <c r="P29" s="330"/>
      <c r="Q29" s="330"/>
      <c r="R29" s="330"/>
      <c r="S29" s="330"/>
      <c r="T29" s="330"/>
      <c r="U29" s="330"/>
      <c r="V29" s="330"/>
    </row>
    <row r="30" spans="1:22">
      <c r="A30" s="373"/>
      <c r="B30" s="374" t="s">
        <v>263</v>
      </c>
      <c r="C30" s="371"/>
      <c r="D30" s="370"/>
      <c r="E30" s="370"/>
      <c r="F30" s="370"/>
      <c r="G30" s="370"/>
      <c r="H30" s="350"/>
      <c r="I30" s="330"/>
      <c r="J30" s="330"/>
      <c r="K30" s="330"/>
      <c r="L30" s="330"/>
      <c r="M30" s="330"/>
      <c r="N30" s="330"/>
      <c r="O30" s="330"/>
      <c r="P30" s="330"/>
      <c r="Q30" s="330"/>
      <c r="R30" s="330"/>
      <c r="S30" s="330"/>
      <c r="T30" s="330"/>
      <c r="U30" s="330"/>
      <c r="V30" s="330"/>
    </row>
    <row r="31" spans="1:22">
      <c r="A31" s="415" t="s">
        <v>264</v>
      </c>
      <c r="B31" s="416"/>
      <c r="C31" s="364"/>
      <c r="D31" s="330"/>
      <c r="E31" s="330"/>
      <c r="F31" s="330"/>
      <c r="G31" s="330"/>
      <c r="H31" s="330"/>
      <c r="I31" s="330"/>
      <c r="J31" s="330"/>
      <c r="K31" s="330"/>
      <c r="L31" s="330"/>
      <c r="M31" s="330"/>
      <c r="N31" s="330"/>
      <c r="O31" s="330"/>
      <c r="P31" s="330"/>
      <c r="Q31" s="330"/>
      <c r="R31" s="330"/>
      <c r="S31" s="330"/>
      <c r="T31" s="330"/>
      <c r="U31" s="330"/>
      <c r="V31" s="330"/>
    </row>
    <row r="32" spans="1:22" ht="16.5" thickBot="1">
      <c r="A32" s="410" t="s">
        <v>265</v>
      </c>
      <c r="B32" s="411"/>
      <c r="C32" s="365"/>
      <c r="D32" s="330"/>
      <c r="E32" s="330"/>
      <c r="F32" s="330"/>
      <c r="G32" s="330"/>
      <c r="H32" s="336"/>
      <c r="I32" s="336"/>
      <c r="J32" s="336"/>
      <c r="K32" s="336"/>
      <c r="L32" s="336"/>
      <c r="M32" s="336"/>
      <c r="N32" s="336"/>
      <c r="O32" s="336"/>
      <c r="P32" s="336"/>
      <c r="Q32" s="336"/>
      <c r="R32" s="336"/>
      <c r="S32" s="336"/>
      <c r="T32" s="336"/>
      <c r="U32" s="336"/>
      <c r="V32" s="336"/>
    </row>
    <row r="33" spans="1:22" ht="13.5" thickBot="1">
      <c r="A33" s="417" t="s">
        <v>266</v>
      </c>
      <c r="B33" s="418"/>
      <c r="C33" s="366"/>
      <c r="D33" s="330"/>
      <c r="E33" s="414"/>
      <c r="F33" s="414"/>
      <c r="G33" s="330"/>
      <c r="H33" s="348"/>
      <c r="I33" s="330"/>
      <c r="J33" s="330"/>
      <c r="K33" s="330"/>
      <c r="L33" s="330"/>
      <c r="M33" s="330"/>
      <c r="N33" s="330"/>
      <c r="O33" s="330"/>
      <c r="P33" s="330"/>
      <c r="Q33" s="330"/>
      <c r="R33" s="330"/>
      <c r="S33" s="330"/>
      <c r="T33" s="330"/>
      <c r="U33" s="330"/>
      <c r="V33" s="330"/>
    </row>
    <row r="34" spans="1:22">
      <c r="A34" s="330"/>
      <c r="B34" s="330"/>
      <c r="C34" s="330"/>
      <c r="D34" s="330"/>
      <c r="E34" s="349"/>
      <c r="F34" s="330"/>
      <c r="G34" s="330"/>
      <c r="H34" s="330"/>
      <c r="I34" s="330"/>
      <c r="J34" s="330"/>
      <c r="K34" s="330"/>
      <c r="L34" s="330"/>
      <c r="M34" s="330"/>
      <c r="N34" s="330"/>
      <c r="O34" s="330"/>
      <c r="P34" s="330"/>
      <c r="Q34" s="330"/>
      <c r="R34" s="330"/>
      <c r="S34" s="330"/>
      <c r="T34" s="330"/>
      <c r="U34" s="330"/>
      <c r="V34" s="330"/>
    </row>
    <row r="35" spans="1:22">
      <c r="A35" s="353" t="s">
        <v>238</v>
      </c>
      <c r="B35" s="338"/>
      <c r="C35" s="399"/>
      <c r="D35" s="400"/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  <c r="U35" s="330"/>
      <c r="V35" s="330"/>
    </row>
    <row r="36" spans="1:22">
      <c r="A36" s="330"/>
      <c r="B36" s="337" t="s">
        <v>239</v>
      </c>
      <c r="C36" s="330"/>
      <c r="D36" s="330"/>
      <c r="E36" s="330"/>
      <c r="F36" s="330"/>
      <c r="G36" s="330"/>
      <c r="H36" s="330"/>
      <c r="I36" s="330"/>
      <c r="J36" s="330"/>
      <c r="K36" s="330"/>
      <c r="L36" s="330"/>
      <c r="M36" s="330"/>
      <c r="N36" s="330"/>
      <c r="O36" s="330"/>
      <c r="P36" s="330"/>
      <c r="Q36" s="330"/>
      <c r="R36" s="330"/>
      <c r="S36" s="330"/>
      <c r="T36" s="330"/>
      <c r="U36" s="330"/>
      <c r="V36" s="330"/>
    </row>
    <row r="37" spans="1:22">
      <c r="A37" s="353" t="s">
        <v>240</v>
      </c>
      <c r="B37" s="331"/>
      <c r="C37" s="330"/>
      <c r="D37" s="330"/>
      <c r="E37" s="330"/>
      <c r="F37" s="330"/>
      <c r="G37" s="330"/>
      <c r="H37" s="330"/>
      <c r="I37" s="330"/>
      <c r="J37" s="330"/>
      <c r="K37" s="330"/>
      <c r="L37" s="330"/>
      <c r="M37" s="330"/>
      <c r="N37" s="330"/>
      <c r="O37" s="330"/>
      <c r="P37" s="330"/>
      <c r="Q37" s="330"/>
      <c r="R37" s="330"/>
      <c r="S37" s="330"/>
      <c r="T37" s="330"/>
      <c r="U37" s="330"/>
      <c r="V37" s="330"/>
    </row>
    <row r="39" spans="1:22">
      <c r="A39" s="353" t="s">
        <v>267</v>
      </c>
      <c r="B39" s="351"/>
      <c r="C39" s="399"/>
      <c r="D39" s="400"/>
      <c r="E39" s="330"/>
      <c r="F39" s="330"/>
      <c r="G39" s="330"/>
      <c r="H39" s="330"/>
      <c r="I39" s="330"/>
      <c r="J39" s="330"/>
      <c r="K39" s="330"/>
      <c r="L39" s="330"/>
      <c r="M39" s="330"/>
      <c r="N39" s="330"/>
      <c r="O39" s="330"/>
      <c r="P39" s="330"/>
      <c r="Q39" s="330"/>
      <c r="R39" s="330"/>
      <c r="S39" s="330"/>
      <c r="T39" s="330"/>
      <c r="U39" s="330"/>
      <c r="V39" s="330"/>
    </row>
    <row r="40" spans="1:22">
      <c r="A40" s="330"/>
      <c r="B40" s="337" t="s">
        <v>239</v>
      </c>
      <c r="C40" s="330"/>
      <c r="D40" s="330"/>
      <c r="E40" s="330"/>
      <c r="F40" s="330"/>
      <c r="G40" s="330"/>
      <c r="H40" s="330"/>
      <c r="I40" s="330"/>
      <c r="J40" s="330"/>
      <c r="K40" s="330"/>
      <c r="L40" s="330"/>
      <c r="M40" s="330"/>
      <c r="N40" s="330"/>
      <c r="O40" s="330"/>
      <c r="P40" s="330"/>
      <c r="Q40" s="330"/>
      <c r="R40" s="330"/>
      <c r="S40" s="330"/>
      <c r="T40" s="330"/>
      <c r="U40" s="330"/>
      <c r="V40" s="330"/>
    </row>
    <row r="42" spans="1:22">
      <c r="A42" s="353"/>
      <c r="B42" s="331"/>
      <c r="C42" s="330"/>
      <c r="D42" s="330"/>
      <c r="E42" s="330"/>
      <c r="F42" s="330"/>
      <c r="G42" s="330"/>
      <c r="H42" s="330"/>
      <c r="I42" s="330"/>
      <c r="J42" s="330"/>
      <c r="K42" s="330"/>
      <c r="L42" s="330"/>
      <c r="M42" s="330"/>
      <c r="N42" s="330"/>
      <c r="O42" s="330"/>
      <c r="P42" s="330"/>
      <c r="Q42" s="330"/>
      <c r="R42" s="330"/>
      <c r="S42" s="330"/>
      <c r="T42" s="330"/>
      <c r="U42" s="330"/>
      <c r="V42" s="330"/>
    </row>
  </sheetData>
  <mergeCells count="23">
    <mergeCell ref="A28:B28"/>
    <mergeCell ref="C18:C19"/>
    <mergeCell ref="A6:G6"/>
    <mergeCell ref="A7:G7"/>
    <mergeCell ref="A8:G8"/>
    <mergeCell ref="A9:G9"/>
    <mergeCell ref="A10:G10"/>
    <mergeCell ref="C39:D39"/>
    <mergeCell ref="E1:G1"/>
    <mergeCell ref="D18:F18"/>
    <mergeCell ref="G18:G19"/>
    <mergeCell ref="A2:G2"/>
    <mergeCell ref="A3:G3"/>
    <mergeCell ref="A4:G4"/>
    <mergeCell ref="B18:B19"/>
    <mergeCell ref="A32:B32"/>
    <mergeCell ref="A11:G11"/>
    <mergeCell ref="C16:E16"/>
    <mergeCell ref="C35:D35"/>
    <mergeCell ref="E33:F33"/>
    <mergeCell ref="A31:B31"/>
    <mergeCell ref="A33:B33"/>
    <mergeCell ref="A18:A19"/>
  </mergeCells>
  <pageMargins left="0.7" right="0.7" top="0.75" bottom="0.75" header="0.3" footer="0.3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P100"/>
  <sheetViews>
    <sheetView zoomScale="130" zoomScaleNormal="130" zoomScaleSheetLayoutView="115" workbookViewId="0">
      <selection activeCell="A95" sqref="A95"/>
    </sheetView>
  </sheetViews>
  <sheetFormatPr defaultColWidth="9.140625" defaultRowHeight="12.75"/>
  <cols>
    <col min="1" max="1" width="4.140625" style="138" customWidth="1"/>
    <col min="2" max="2" width="4.5703125" style="1" customWidth="1"/>
    <col min="3" max="3" width="40" style="84" customWidth="1"/>
    <col min="4" max="4" width="5.7109375" style="85" customWidth="1"/>
    <col min="5" max="5" width="9.5703125" style="86" customWidth="1"/>
    <col min="6" max="6" width="7.5703125" style="84" customWidth="1"/>
    <col min="7" max="7" width="7.7109375" style="1" customWidth="1"/>
    <col min="8" max="8" width="8.140625" style="1" customWidth="1"/>
    <col min="9" max="9" width="8.28515625" style="1" customWidth="1"/>
    <col min="10" max="10" width="7" style="1" customWidth="1"/>
    <col min="11" max="11" width="8.42578125" style="1" customWidth="1"/>
    <col min="12" max="12" width="9.28515625" style="1" customWidth="1"/>
    <col min="13" max="14" width="9.42578125" style="1" customWidth="1"/>
    <col min="15" max="15" width="8.7109375" style="1" customWidth="1"/>
    <col min="16" max="16" width="11.5703125" style="1" customWidth="1"/>
    <col min="17" max="17" width="9.28515625" style="1" bestFit="1" customWidth="1"/>
    <col min="18" max="16384" width="9.140625" style="1"/>
  </cols>
  <sheetData>
    <row r="1" spans="1:16">
      <c r="A1" s="137"/>
      <c r="B1" s="3"/>
      <c r="C1" s="57"/>
      <c r="D1" s="58"/>
      <c r="E1" s="59"/>
      <c r="F1" s="57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>
      <c r="A2" s="426" t="s">
        <v>182</v>
      </c>
      <c r="B2" s="427"/>
      <c r="C2" s="427"/>
      <c r="D2" s="427"/>
      <c r="E2" s="427"/>
      <c r="F2" s="427"/>
      <c r="G2" s="427"/>
      <c r="H2" s="427"/>
      <c r="I2" s="3"/>
      <c r="J2" s="3"/>
      <c r="K2" s="3"/>
      <c r="L2" s="3"/>
      <c r="M2" s="3"/>
      <c r="N2" s="3"/>
      <c r="O2" s="3"/>
      <c r="P2" s="3"/>
    </row>
    <row r="3" spans="1:16" ht="15">
      <c r="A3" s="428" t="s">
        <v>206</v>
      </c>
      <c r="B3" s="427"/>
      <c r="C3" s="427"/>
      <c r="D3" s="60"/>
      <c r="E3" s="61"/>
      <c r="F3" s="62"/>
      <c r="G3" s="54"/>
      <c r="H3" s="54"/>
      <c r="I3" s="3"/>
      <c r="J3" s="3"/>
      <c r="K3" s="3"/>
      <c r="L3" s="3"/>
      <c r="M3" s="3"/>
      <c r="N3" s="3"/>
      <c r="O3" s="3"/>
      <c r="P3" s="3"/>
    </row>
    <row r="4" spans="1:16" ht="15" customHeight="1">
      <c r="A4" s="429" t="s">
        <v>53</v>
      </c>
      <c r="B4" s="430"/>
      <c r="C4" s="430"/>
      <c r="D4" s="430"/>
      <c r="E4" s="430"/>
      <c r="F4" s="430"/>
      <c r="G4" s="430"/>
      <c r="H4" s="430"/>
      <c r="I4" s="430"/>
      <c r="J4" s="430"/>
      <c r="K4" s="52"/>
      <c r="L4" s="52"/>
      <c r="M4" s="52"/>
      <c r="N4" s="52"/>
      <c r="O4" s="52"/>
      <c r="P4" s="52"/>
    </row>
    <row r="5" spans="1:16" ht="15" customHeight="1">
      <c r="A5" s="429" t="s">
        <v>145</v>
      </c>
      <c r="B5" s="430"/>
      <c r="C5" s="430"/>
      <c r="D5" s="430"/>
      <c r="E5" s="430"/>
      <c r="F5" s="430"/>
      <c r="G5" s="430"/>
      <c r="H5" s="430"/>
      <c r="I5" s="430"/>
      <c r="J5" s="430"/>
      <c r="K5" s="55"/>
      <c r="L5" s="55"/>
      <c r="M5" s="55"/>
      <c r="N5" s="55"/>
      <c r="O5" s="55"/>
      <c r="P5" s="55"/>
    </row>
    <row r="6" spans="1:16" ht="15">
      <c r="A6" s="426" t="s">
        <v>146</v>
      </c>
      <c r="B6" s="431"/>
      <c r="C6" s="431"/>
      <c r="D6" s="65"/>
      <c r="E6" s="65"/>
      <c r="F6" s="65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16" ht="26.25">
      <c r="A7" s="437" t="s">
        <v>205</v>
      </c>
      <c r="B7" s="437"/>
      <c r="C7" s="437"/>
      <c r="D7" s="437"/>
      <c r="E7" s="437"/>
      <c r="F7" s="437"/>
      <c r="G7" s="437"/>
      <c r="H7" s="437"/>
      <c r="I7" s="437"/>
      <c r="J7" s="437"/>
      <c r="K7" s="437"/>
      <c r="L7" s="437"/>
      <c r="M7" s="437"/>
      <c r="N7" s="437"/>
      <c r="O7" s="437"/>
      <c r="P7" s="437"/>
    </row>
    <row r="8" spans="1:16" ht="21">
      <c r="A8" s="440" t="s">
        <v>58</v>
      </c>
      <c r="B8" s="440"/>
      <c r="C8" s="440"/>
      <c r="D8" s="440"/>
      <c r="E8" s="440"/>
      <c r="F8" s="440"/>
      <c r="G8" s="440"/>
      <c r="H8" s="440"/>
      <c r="I8" s="440"/>
      <c r="J8" s="440"/>
      <c r="K8" s="440"/>
      <c r="L8" s="440"/>
      <c r="M8" s="440"/>
      <c r="N8" s="440"/>
      <c r="O8" s="440"/>
      <c r="P8" s="440"/>
    </row>
    <row r="9" spans="1:16" ht="18.75" customHeight="1">
      <c r="A9" s="441" t="s">
        <v>54</v>
      </c>
      <c r="B9" s="441"/>
      <c r="C9" s="442"/>
      <c r="D9" s="443"/>
      <c r="E9" s="443"/>
      <c r="F9" s="443"/>
      <c r="G9" s="443"/>
      <c r="H9" s="443"/>
      <c r="I9" s="444" t="s">
        <v>37</v>
      </c>
      <c r="J9" s="444"/>
      <c r="K9" s="444"/>
      <c r="L9" s="444"/>
      <c r="M9" s="445"/>
      <c r="N9" s="445"/>
      <c r="O9" s="6" t="s">
        <v>43</v>
      </c>
      <c r="P9" s="4"/>
    </row>
    <row r="10" spans="1:16">
      <c r="A10" s="446"/>
      <c r="B10" s="446"/>
      <c r="C10" s="446"/>
      <c r="D10" s="446"/>
      <c r="E10" s="446"/>
      <c r="F10" s="446"/>
      <c r="G10" s="446"/>
      <c r="H10" s="446"/>
      <c r="I10" s="446"/>
      <c r="J10" s="446" t="s">
        <v>1</v>
      </c>
      <c r="K10" s="446"/>
      <c r="L10" s="7" t="s">
        <v>56</v>
      </c>
      <c r="M10" s="8" t="s">
        <v>0</v>
      </c>
      <c r="N10" s="447"/>
      <c r="O10" s="448"/>
      <c r="P10" s="448"/>
    </row>
    <row r="11" spans="1:16" ht="13.5" thickBot="1">
      <c r="A11" s="452"/>
      <c r="B11" s="452"/>
      <c r="C11" s="452"/>
      <c r="D11" s="452"/>
      <c r="E11" s="452"/>
      <c r="F11" s="452"/>
      <c r="G11" s="452"/>
      <c r="H11" s="452"/>
      <c r="I11" s="452"/>
      <c r="J11" s="452"/>
      <c r="K11" s="452"/>
      <c r="L11" s="452"/>
      <c r="M11" s="452"/>
      <c r="N11" s="452"/>
      <c r="O11" s="452"/>
      <c r="P11" s="452"/>
    </row>
    <row r="12" spans="1:16" ht="13.5" thickBot="1">
      <c r="A12" s="9" t="s">
        <v>2</v>
      </c>
      <c r="B12" s="10"/>
      <c r="C12" s="66"/>
      <c r="D12" s="67" t="s">
        <v>3</v>
      </c>
      <c r="E12" s="68" t="s">
        <v>4</v>
      </c>
      <c r="F12" s="432" t="s">
        <v>15</v>
      </c>
      <c r="G12" s="433"/>
      <c r="H12" s="433"/>
      <c r="I12" s="433"/>
      <c r="J12" s="433"/>
      <c r="K12" s="434"/>
      <c r="L12" s="92"/>
      <c r="M12" s="92"/>
      <c r="N12" s="92" t="s">
        <v>6</v>
      </c>
      <c r="O12" s="92" t="s">
        <v>5</v>
      </c>
      <c r="P12" s="93" t="s">
        <v>43</v>
      </c>
    </row>
    <row r="13" spans="1:16" ht="33.75">
      <c r="A13" s="11" t="s">
        <v>7</v>
      </c>
      <c r="B13" s="12" t="s">
        <v>29</v>
      </c>
      <c r="C13" s="69" t="s">
        <v>14</v>
      </c>
      <c r="D13" s="70" t="s">
        <v>8</v>
      </c>
      <c r="E13" s="71" t="s">
        <v>9</v>
      </c>
      <c r="F13" s="72" t="s">
        <v>16</v>
      </c>
      <c r="G13" s="9" t="s">
        <v>11</v>
      </c>
      <c r="H13" s="9" t="s">
        <v>18</v>
      </c>
      <c r="I13" s="9" t="s">
        <v>10</v>
      </c>
      <c r="J13" s="9" t="s">
        <v>19</v>
      </c>
      <c r="K13" s="9" t="s">
        <v>24</v>
      </c>
      <c r="L13" s="10" t="s">
        <v>20</v>
      </c>
      <c r="M13" s="9" t="s">
        <v>18</v>
      </c>
      <c r="N13" s="9" t="s">
        <v>10</v>
      </c>
      <c r="O13" s="9" t="s">
        <v>19</v>
      </c>
      <c r="P13" s="9" t="s">
        <v>24</v>
      </c>
    </row>
    <row r="14" spans="1:16">
      <c r="A14" s="11" t="s">
        <v>12</v>
      </c>
      <c r="B14" s="12"/>
      <c r="C14" s="69"/>
      <c r="D14" s="70"/>
      <c r="E14" s="71"/>
      <c r="F14" s="72" t="s">
        <v>25</v>
      </c>
      <c r="G14" s="11" t="s">
        <v>17</v>
      </c>
      <c r="H14" s="11" t="s">
        <v>22</v>
      </c>
      <c r="I14" s="11" t="s">
        <v>21</v>
      </c>
      <c r="J14" s="11" t="s">
        <v>23</v>
      </c>
      <c r="K14" s="11" t="s">
        <v>43</v>
      </c>
      <c r="L14" s="12" t="s">
        <v>26</v>
      </c>
      <c r="M14" s="11" t="s">
        <v>22</v>
      </c>
      <c r="N14" s="11" t="s">
        <v>21</v>
      </c>
      <c r="O14" s="11" t="s">
        <v>23</v>
      </c>
      <c r="P14" s="11" t="s">
        <v>43</v>
      </c>
    </row>
    <row r="15" spans="1:16">
      <c r="A15" s="11"/>
      <c r="B15" s="12"/>
      <c r="C15" s="69"/>
      <c r="D15" s="70"/>
      <c r="E15" s="71"/>
      <c r="F15" s="72" t="s">
        <v>27</v>
      </c>
      <c r="G15" s="11" t="s">
        <v>52</v>
      </c>
      <c r="H15" s="11" t="s">
        <v>43</v>
      </c>
      <c r="I15" s="11" t="s">
        <v>43</v>
      </c>
      <c r="J15" s="11" t="s">
        <v>43</v>
      </c>
      <c r="K15" s="11"/>
      <c r="L15" s="12" t="s">
        <v>27</v>
      </c>
      <c r="M15" s="11" t="s">
        <v>43</v>
      </c>
      <c r="N15" s="11" t="s">
        <v>43</v>
      </c>
      <c r="O15" s="11" t="s">
        <v>43</v>
      </c>
      <c r="P15" s="11"/>
    </row>
    <row r="16" spans="1:16">
      <c r="A16" s="97">
        <v>1</v>
      </c>
      <c r="B16" s="97">
        <v>2</v>
      </c>
      <c r="C16" s="98">
        <v>3</v>
      </c>
      <c r="D16" s="98">
        <v>4</v>
      </c>
      <c r="E16" s="99">
        <v>5</v>
      </c>
      <c r="F16" s="98">
        <v>6</v>
      </c>
      <c r="G16" s="97">
        <v>7</v>
      </c>
      <c r="H16" s="97">
        <v>8</v>
      </c>
      <c r="I16" s="97">
        <v>9</v>
      </c>
      <c r="J16" s="97">
        <v>10</v>
      </c>
      <c r="K16" s="97">
        <v>11</v>
      </c>
      <c r="L16" s="97">
        <v>12</v>
      </c>
      <c r="M16" s="97">
        <v>13</v>
      </c>
      <c r="N16" s="97">
        <v>14</v>
      </c>
      <c r="O16" s="97">
        <v>15</v>
      </c>
      <c r="P16" s="97">
        <v>16</v>
      </c>
    </row>
    <row r="17" spans="1:16">
      <c r="A17" s="97"/>
      <c r="B17" s="97"/>
      <c r="C17" s="136" t="s">
        <v>99</v>
      </c>
      <c r="D17" s="98"/>
      <c r="E17" s="99"/>
      <c r="F17" s="133"/>
      <c r="G17" s="97"/>
      <c r="H17" s="97"/>
      <c r="I17" s="97"/>
      <c r="J17" s="97"/>
      <c r="K17" s="134"/>
      <c r="L17" s="97"/>
      <c r="M17" s="97"/>
      <c r="N17" s="97"/>
      <c r="O17" s="97"/>
      <c r="P17" s="135"/>
    </row>
    <row r="18" spans="1:16">
      <c r="A18" s="97">
        <v>1</v>
      </c>
      <c r="B18" s="97" t="s">
        <v>31</v>
      </c>
      <c r="C18" s="100" t="s">
        <v>49</v>
      </c>
      <c r="D18" s="25" t="s">
        <v>38</v>
      </c>
      <c r="E18" s="45">
        <v>2</v>
      </c>
      <c r="F18" s="101"/>
      <c r="G18" s="102"/>
      <c r="H18" s="45"/>
      <c r="I18" s="45"/>
      <c r="J18" s="45"/>
      <c r="K18" s="103"/>
      <c r="L18" s="104"/>
      <c r="M18" s="105"/>
      <c r="N18" s="105"/>
      <c r="O18" s="105"/>
      <c r="P18" s="106"/>
    </row>
    <row r="19" spans="1:16">
      <c r="A19" s="97">
        <f>A18+1</f>
        <v>2</v>
      </c>
      <c r="B19" s="97" t="s">
        <v>31</v>
      </c>
      <c r="C19" s="380" t="s">
        <v>64</v>
      </c>
      <c r="D19" s="108" t="s">
        <v>38</v>
      </c>
      <c r="E19" s="109">
        <v>2</v>
      </c>
      <c r="F19" s="101"/>
      <c r="G19" s="102"/>
      <c r="H19" s="110"/>
      <c r="I19" s="110"/>
      <c r="J19" s="45"/>
      <c r="K19" s="103"/>
      <c r="L19" s="104"/>
      <c r="M19" s="105"/>
      <c r="N19" s="105"/>
      <c r="O19" s="105"/>
      <c r="P19" s="106"/>
    </row>
    <row r="20" spans="1:16">
      <c r="A20" s="97">
        <f t="shared" ref="A20:A83" si="0">A19+1</f>
        <v>3</v>
      </c>
      <c r="B20" s="97" t="s">
        <v>31</v>
      </c>
      <c r="C20" s="100" t="s">
        <v>65</v>
      </c>
      <c r="D20" s="25" t="s">
        <v>32</v>
      </c>
      <c r="E20" s="45">
        <v>50.9</v>
      </c>
      <c r="F20" s="101"/>
      <c r="G20" s="102"/>
      <c r="H20" s="111"/>
      <c r="I20" s="111"/>
      <c r="J20" s="45"/>
      <c r="K20" s="103"/>
      <c r="L20" s="104"/>
      <c r="M20" s="105"/>
      <c r="N20" s="105"/>
      <c r="O20" s="105"/>
      <c r="P20" s="106"/>
    </row>
    <row r="21" spans="1:16">
      <c r="A21" s="97">
        <f t="shared" si="0"/>
        <v>4</v>
      </c>
      <c r="B21" s="97" t="s">
        <v>31</v>
      </c>
      <c r="C21" s="100" t="s">
        <v>66</v>
      </c>
      <c r="D21" s="112" t="s">
        <v>50</v>
      </c>
      <c r="E21" s="110">
        <v>30.44</v>
      </c>
      <c r="F21" s="113"/>
      <c r="G21" s="102"/>
      <c r="H21" s="110"/>
      <c r="I21" s="110"/>
      <c r="J21" s="45"/>
      <c r="K21" s="103"/>
      <c r="L21" s="104"/>
      <c r="M21" s="105"/>
      <c r="N21" s="105"/>
      <c r="O21" s="105"/>
      <c r="P21" s="106"/>
    </row>
    <row r="22" spans="1:16">
      <c r="A22" s="97">
        <f t="shared" si="0"/>
        <v>5</v>
      </c>
      <c r="B22" s="97" t="s">
        <v>31</v>
      </c>
      <c r="C22" s="100" t="s">
        <v>67</v>
      </c>
      <c r="D22" s="114" t="s">
        <v>50</v>
      </c>
      <c r="E22" s="110">
        <v>7.5</v>
      </c>
      <c r="F22" s="113"/>
      <c r="G22" s="115"/>
      <c r="H22" s="110"/>
      <c r="I22" s="110"/>
      <c r="J22" s="45"/>
      <c r="K22" s="103"/>
      <c r="L22" s="104"/>
      <c r="M22" s="105"/>
      <c r="N22" s="105"/>
      <c r="O22" s="105"/>
      <c r="P22" s="106"/>
    </row>
    <row r="23" spans="1:16">
      <c r="A23" s="97">
        <f t="shared" si="0"/>
        <v>6</v>
      </c>
      <c r="B23" s="97" t="s">
        <v>31</v>
      </c>
      <c r="C23" s="100" t="s">
        <v>275</v>
      </c>
      <c r="D23" s="114" t="s">
        <v>38</v>
      </c>
      <c r="E23" s="110">
        <v>1</v>
      </c>
      <c r="F23" s="101"/>
      <c r="G23" s="102"/>
      <c r="H23" s="45"/>
      <c r="I23" s="45"/>
      <c r="J23" s="45"/>
      <c r="K23" s="103"/>
      <c r="L23" s="104"/>
      <c r="M23" s="105"/>
      <c r="N23" s="105"/>
      <c r="O23" s="105"/>
      <c r="P23" s="106"/>
    </row>
    <row r="24" spans="1:16" ht="25.5">
      <c r="A24" s="97">
        <f t="shared" si="0"/>
        <v>7</v>
      </c>
      <c r="B24" s="97" t="s">
        <v>31</v>
      </c>
      <c r="C24" s="100" t="s">
        <v>246</v>
      </c>
      <c r="D24" s="25" t="s">
        <v>32</v>
      </c>
      <c r="E24" s="45">
        <f>E21*3.2</f>
        <v>97.41</v>
      </c>
      <c r="F24" s="101"/>
      <c r="G24" s="102"/>
      <c r="H24" s="45"/>
      <c r="I24" s="45"/>
      <c r="J24" s="45"/>
      <c r="K24" s="103"/>
      <c r="L24" s="104"/>
      <c r="M24" s="105"/>
      <c r="N24" s="105"/>
      <c r="O24" s="105"/>
      <c r="P24" s="106"/>
    </row>
    <row r="25" spans="1:16" ht="25.5">
      <c r="A25" s="97">
        <f t="shared" si="0"/>
        <v>8</v>
      </c>
      <c r="B25" s="97" t="s">
        <v>31</v>
      </c>
      <c r="C25" s="15" t="s">
        <v>107</v>
      </c>
      <c r="D25" s="51" t="s">
        <v>38</v>
      </c>
      <c r="E25" s="30">
        <v>1</v>
      </c>
      <c r="F25" s="101"/>
      <c r="G25" s="102"/>
      <c r="H25" s="45"/>
      <c r="I25" s="45"/>
      <c r="J25" s="45"/>
      <c r="K25" s="103"/>
      <c r="L25" s="104"/>
      <c r="M25" s="105"/>
      <c r="N25" s="105"/>
      <c r="O25" s="105"/>
      <c r="P25" s="106"/>
    </row>
    <row r="26" spans="1:16">
      <c r="A26" s="97">
        <f t="shared" si="0"/>
        <v>9</v>
      </c>
      <c r="B26" s="97" t="s">
        <v>31</v>
      </c>
      <c r="C26" s="380" t="s">
        <v>68</v>
      </c>
      <c r="D26" s="381" t="s">
        <v>69</v>
      </c>
      <c r="E26" s="109">
        <v>30</v>
      </c>
      <c r="F26" s="101"/>
      <c r="G26" s="102"/>
      <c r="H26" s="45"/>
      <c r="I26" s="45"/>
      <c r="J26" s="45"/>
      <c r="K26" s="103"/>
      <c r="L26" s="104"/>
      <c r="M26" s="105"/>
      <c r="N26" s="105"/>
      <c r="O26" s="105"/>
      <c r="P26" s="106"/>
    </row>
    <row r="27" spans="1:16">
      <c r="A27" s="97">
        <f t="shared" si="0"/>
        <v>10</v>
      </c>
      <c r="B27" s="97" t="s">
        <v>31</v>
      </c>
      <c r="C27" s="116" t="s">
        <v>70</v>
      </c>
      <c r="D27" s="108" t="s">
        <v>33</v>
      </c>
      <c r="E27" s="109">
        <v>10</v>
      </c>
      <c r="F27" s="101"/>
      <c r="G27" s="102"/>
      <c r="H27" s="45"/>
      <c r="I27" s="45"/>
      <c r="J27" s="45"/>
      <c r="K27" s="103"/>
      <c r="L27" s="104"/>
      <c r="M27" s="105"/>
      <c r="N27" s="105"/>
      <c r="O27" s="105"/>
      <c r="P27" s="106"/>
    </row>
    <row r="28" spans="1:16">
      <c r="A28" s="97">
        <f t="shared" si="0"/>
        <v>11</v>
      </c>
      <c r="B28" s="97" t="s">
        <v>31</v>
      </c>
      <c r="C28" s="26" t="s">
        <v>71</v>
      </c>
      <c r="D28" s="117" t="s">
        <v>72</v>
      </c>
      <c r="E28" s="45">
        <v>30</v>
      </c>
      <c r="F28" s="101"/>
      <c r="G28" s="102"/>
      <c r="H28" s="45"/>
      <c r="I28" s="45"/>
      <c r="J28" s="110"/>
      <c r="K28" s="103"/>
      <c r="L28" s="104"/>
      <c r="M28" s="105"/>
      <c r="N28" s="105"/>
      <c r="O28" s="105"/>
      <c r="P28" s="106"/>
    </row>
    <row r="29" spans="1:16">
      <c r="A29" s="97"/>
      <c r="B29" s="97"/>
      <c r="C29" s="156" t="s">
        <v>101</v>
      </c>
      <c r="D29" s="114"/>
      <c r="E29" s="110"/>
      <c r="F29" s="132"/>
      <c r="G29" s="115"/>
      <c r="H29" s="110"/>
      <c r="I29" s="110"/>
      <c r="J29" s="45"/>
      <c r="K29" s="103"/>
      <c r="L29" s="104"/>
      <c r="M29" s="105"/>
      <c r="N29" s="105"/>
      <c r="O29" s="105"/>
      <c r="P29" s="106"/>
    </row>
    <row r="30" spans="1:16">
      <c r="A30" s="97">
        <v>12</v>
      </c>
      <c r="B30" s="97" t="s">
        <v>31</v>
      </c>
      <c r="C30" s="100" t="s">
        <v>288</v>
      </c>
      <c r="D30" s="114" t="s">
        <v>32</v>
      </c>
      <c r="E30" s="45">
        <v>50.9</v>
      </c>
      <c r="F30" s="101"/>
      <c r="G30" s="102"/>
      <c r="H30" s="111"/>
      <c r="I30" s="111"/>
      <c r="J30" s="45"/>
      <c r="K30" s="103"/>
      <c r="L30" s="104"/>
      <c r="M30" s="105"/>
      <c r="N30" s="105"/>
      <c r="O30" s="105"/>
      <c r="P30" s="106"/>
    </row>
    <row r="31" spans="1:16">
      <c r="A31" s="97">
        <f t="shared" si="0"/>
        <v>13</v>
      </c>
      <c r="B31" s="97" t="s">
        <v>31</v>
      </c>
      <c r="C31" s="26" t="s">
        <v>84</v>
      </c>
      <c r="D31" s="114" t="s">
        <v>32</v>
      </c>
      <c r="E31" s="110">
        <f>E30</f>
        <v>50.9</v>
      </c>
      <c r="F31" s="101"/>
      <c r="G31" s="102"/>
      <c r="H31" s="110"/>
      <c r="I31" s="110"/>
      <c r="J31" s="105"/>
      <c r="K31" s="103"/>
      <c r="L31" s="104"/>
      <c r="M31" s="105"/>
      <c r="N31" s="105"/>
      <c r="O31" s="105"/>
      <c r="P31" s="106"/>
    </row>
    <row r="32" spans="1:16">
      <c r="A32" s="97">
        <f t="shared" si="0"/>
        <v>14</v>
      </c>
      <c r="B32" s="97"/>
      <c r="C32" s="119" t="s">
        <v>85</v>
      </c>
      <c r="D32" s="114" t="s">
        <v>28</v>
      </c>
      <c r="E32" s="110">
        <f>E31*0.2</f>
        <v>10.18</v>
      </c>
      <c r="F32" s="124"/>
      <c r="G32" s="124"/>
      <c r="H32" s="110"/>
      <c r="I32" s="110"/>
      <c r="J32" s="105"/>
      <c r="K32" s="103"/>
      <c r="L32" s="104"/>
      <c r="M32" s="105"/>
      <c r="N32" s="105"/>
      <c r="O32" s="105"/>
      <c r="P32" s="106"/>
    </row>
    <row r="33" spans="1:16">
      <c r="A33" s="97">
        <f t="shared" si="0"/>
        <v>15</v>
      </c>
      <c r="B33" s="97"/>
      <c r="C33" s="119" t="s">
        <v>86</v>
      </c>
      <c r="D33" s="114" t="s">
        <v>34</v>
      </c>
      <c r="E33" s="110">
        <f>E31/3</f>
        <v>16.97</v>
      </c>
      <c r="F33" s="124"/>
      <c r="G33" s="124"/>
      <c r="H33" s="110"/>
      <c r="I33" s="110"/>
      <c r="J33" s="105"/>
      <c r="K33" s="103"/>
      <c r="L33" s="104"/>
      <c r="M33" s="105"/>
      <c r="N33" s="105"/>
      <c r="O33" s="105"/>
      <c r="P33" s="106"/>
    </row>
    <row r="34" spans="1:16">
      <c r="A34" s="97">
        <f t="shared" si="0"/>
        <v>16</v>
      </c>
      <c r="B34" s="97" t="s">
        <v>31</v>
      </c>
      <c r="C34" s="24" t="s">
        <v>87</v>
      </c>
      <c r="D34" s="25" t="s">
        <v>32</v>
      </c>
      <c r="E34" s="110">
        <f>E31</f>
        <v>50.9</v>
      </c>
      <c r="F34" s="122"/>
      <c r="G34" s="122"/>
      <c r="H34" s="121"/>
      <c r="I34" s="121"/>
      <c r="J34" s="110"/>
      <c r="K34" s="103"/>
      <c r="L34" s="104"/>
      <c r="M34" s="105"/>
      <c r="N34" s="105"/>
      <c r="O34" s="105"/>
      <c r="P34" s="106"/>
    </row>
    <row r="35" spans="1:16" ht="38.25">
      <c r="A35" s="97">
        <f t="shared" si="0"/>
        <v>17</v>
      </c>
      <c r="B35" s="97"/>
      <c r="C35" s="119" t="s">
        <v>298</v>
      </c>
      <c r="D35" s="25" t="s">
        <v>32</v>
      </c>
      <c r="E35" s="45">
        <f>E34*1.1</f>
        <v>55.99</v>
      </c>
      <c r="F35" s="121"/>
      <c r="G35" s="121"/>
      <c r="H35" s="121"/>
      <c r="I35" s="121"/>
      <c r="J35" s="121"/>
      <c r="K35" s="103"/>
      <c r="L35" s="104"/>
      <c r="M35" s="105"/>
      <c r="N35" s="105"/>
      <c r="O35" s="105"/>
      <c r="P35" s="106"/>
    </row>
    <row r="36" spans="1:16">
      <c r="A36" s="97">
        <f t="shared" si="0"/>
        <v>18</v>
      </c>
      <c r="B36" s="97"/>
      <c r="C36" s="119" t="s">
        <v>88</v>
      </c>
      <c r="D36" s="25" t="s">
        <v>28</v>
      </c>
      <c r="E36" s="45">
        <f>E34*2</f>
        <v>101.8</v>
      </c>
      <c r="F36" s="121"/>
      <c r="G36" s="121"/>
      <c r="H36" s="121"/>
      <c r="I36" s="121"/>
      <c r="J36" s="121"/>
      <c r="K36" s="103"/>
      <c r="L36" s="104"/>
      <c r="M36" s="105"/>
      <c r="N36" s="105"/>
      <c r="O36" s="105"/>
      <c r="P36" s="106"/>
    </row>
    <row r="37" spans="1:16">
      <c r="A37" s="97">
        <f t="shared" si="0"/>
        <v>19</v>
      </c>
      <c r="B37" s="97"/>
      <c r="C37" s="125" t="s">
        <v>89</v>
      </c>
      <c r="D37" s="126" t="s">
        <v>74</v>
      </c>
      <c r="E37" s="127">
        <v>52</v>
      </c>
      <c r="F37" s="128"/>
      <c r="G37" s="128"/>
      <c r="H37" s="128"/>
      <c r="I37" s="128"/>
      <c r="J37" s="128"/>
      <c r="K37" s="103"/>
      <c r="L37" s="104"/>
      <c r="M37" s="105"/>
      <c r="N37" s="105"/>
      <c r="O37" s="105"/>
      <c r="P37" s="106"/>
    </row>
    <row r="38" spans="1:16">
      <c r="A38" s="97">
        <f t="shared" si="0"/>
        <v>20</v>
      </c>
      <c r="B38" s="97"/>
      <c r="C38" s="119" t="s">
        <v>90</v>
      </c>
      <c r="D38" s="25" t="s">
        <v>32</v>
      </c>
      <c r="E38" s="45">
        <f>E34</f>
        <v>50.9</v>
      </c>
      <c r="F38" s="121"/>
      <c r="G38" s="121"/>
      <c r="H38" s="121"/>
      <c r="I38" s="121"/>
      <c r="J38" s="121"/>
      <c r="K38" s="103"/>
      <c r="L38" s="104"/>
      <c r="M38" s="105"/>
      <c r="N38" s="105"/>
      <c r="O38" s="105"/>
      <c r="P38" s="106"/>
    </row>
    <row r="39" spans="1:16" ht="38.25">
      <c r="A39" s="97">
        <f t="shared" si="0"/>
        <v>21</v>
      </c>
      <c r="B39" s="97" t="s">
        <v>31</v>
      </c>
      <c r="C39" s="26" t="s">
        <v>299</v>
      </c>
      <c r="D39" s="25" t="s">
        <v>77</v>
      </c>
      <c r="E39" s="110">
        <f>E21</f>
        <v>30.44</v>
      </c>
      <c r="F39" s="122"/>
      <c r="G39" s="124"/>
      <c r="H39" s="121"/>
      <c r="I39" s="121"/>
      <c r="J39" s="110"/>
      <c r="K39" s="103"/>
      <c r="L39" s="104"/>
      <c r="M39" s="105"/>
      <c r="N39" s="105"/>
      <c r="O39" s="105"/>
      <c r="P39" s="106"/>
    </row>
    <row r="40" spans="1:16">
      <c r="A40" s="97"/>
      <c r="B40" s="97"/>
      <c r="C40" s="156" t="s">
        <v>102</v>
      </c>
      <c r="D40" s="114"/>
      <c r="E40" s="110"/>
      <c r="F40" s="132"/>
      <c r="G40" s="115"/>
      <c r="H40" s="110"/>
      <c r="I40" s="110"/>
      <c r="J40" s="45"/>
      <c r="K40" s="103"/>
      <c r="L40" s="104"/>
      <c r="M40" s="105"/>
      <c r="N40" s="105"/>
      <c r="O40" s="105"/>
      <c r="P40" s="106"/>
    </row>
    <row r="41" spans="1:16" ht="38.25">
      <c r="A41" s="97">
        <v>22</v>
      </c>
      <c r="B41" s="97" t="s">
        <v>31</v>
      </c>
      <c r="C41" s="157" t="s">
        <v>212</v>
      </c>
      <c r="D41" s="158" t="s">
        <v>32</v>
      </c>
      <c r="E41" s="176">
        <f>E24</f>
        <v>97.41</v>
      </c>
      <c r="F41" s="159"/>
      <c r="G41" s="151"/>
      <c r="H41" s="152"/>
      <c r="I41" s="152"/>
      <c r="J41" s="160"/>
      <c r="K41" s="161"/>
      <c r="L41" s="162"/>
      <c r="M41" s="163"/>
      <c r="N41" s="163"/>
      <c r="O41" s="163"/>
      <c r="P41" s="153"/>
    </row>
    <row r="42" spans="1:16">
      <c r="A42" s="97">
        <f t="shared" si="0"/>
        <v>23</v>
      </c>
      <c r="B42" s="97"/>
      <c r="C42" s="154" t="s">
        <v>215</v>
      </c>
      <c r="D42" s="164" t="s">
        <v>216</v>
      </c>
      <c r="E42" s="160">
        <v>24</v>
      </c>
      <c r="F42" s="151"/>
      <c r="G42" s="151"/>
      <c r="H42" s="152"/>
      <c r="I42" s="152"/>
      <c r="J42" s="160"/>
      <c r="K42" s="161"/>
      <c r="L42" s="162"/>
      <c r="M42" s="163"/>
      <c r="N42" s="163"/>
      <c r="O42" s="163"/>
      <c r="P42" s="153"/>
    </row>
    <row r="43" spans="1:16">
      <c r="A43" s="97">
        <f t="shared" si="0"/>
        <v>24</v>
      </c>
      <c r="B43" s="97"/>
      <c r="C43" s="154" t="s">
        <v>161</v>
      </c>
      <c r="D43" s="164" t="s">
        <v>32</v>
      </c>
      <c r="E43" s="152">
        <v>97.41</v>
      </c>
      <c r="F43" s="151"/>
      <c r="G43" s="151"/>
      <c r="H43" s="152"/>
      <c r="I43" s="152"/>
      <c r="J43" s="152"/>
      <c r="K43" s="161"/>
      <c r="L43" s="162"/>
      <c r="M43" s="163"/>
      <c r="N43" s="163"/>
      <c r="O43" s="163"/>
      <c r="P43" s="153"/>
    </row>
    <row r="44" spans="1:16" ht="25.5">
      <c r="A44" s="97">
        <f t="shared" si="0"/>
        <v>25</v>
      </c>
      <c r="B44" s="97" t="s">
        <v>31</v>
      </c>
      <c r="C44" s="157" t="s">
        <v>207</v>
      </c>
      <c r="D44" s="158" t="s">
        <v>32</v>
      </c>
      <c r="E44" s="176">
        <v>5.76</v>
      </c>
      <c r="F44" s="159"/>
      <c r="G44" s="151"/>
      <c r="H44" s="152"/>
      <c r="I44" s="152"/>
      <c r="J44" s="160"/>
      <c r="K44" s="161"/>
      <c r="L44" s="162"/>
      <c r="M44" s="163"/>
      <c r="N44" s="163"/>
      <c r="O44" s="163"/>
      <c r="P44" s="153"/>
    </row>
    <row r="45" spans="1:16">
      <c r="A45" s="97">
        <f t="shared" si="0"/>
        <v>26</v>
      </c>
      <c r="B45" s="97"/>
      <c r="C45" s="154" t="s">
        <v>95</v>
      </c>
      <c r="D45" s="164" t="s">
        <v>32</v>
      </c>
      <c r="E45" s="160">
        <f>E44</f>
        <v>5.76</v>
      </c>
      <c r="F45" s="151"/>
      <c r="G45" s="151"/>
      <c r="H45" s="152"/>
      <c r="I45" s="152"/>
      <c r="J45" s="160"/>
      <c r="K45" s="161"/>
      <c r="L45" s="162"/>
      <c r="M45" s="163"/>
      <c r="N45" s="163"/>
      <c r="O45" s="163"/>
      <c r="P45" s="153"/>
    </row>
    <row r="46" spans="1:16">
      <c r="A46" s="97">
        <f t="shared" si="0"/>
        <v>27</v>
      </c>
      <c r="B46" s="97"/>
      <c r="C46" s="154" t="s">
        <v>208</v>
      </c>
      <c r="D46" s="164" t="s">
        <v>32</v>
      </c>
      <c r="E46" s="152">
        <f>E44*1.1</f>
        <v>6.34</v>
      </c>
      <c r="F46" s="151"/>
      <c r="G46" s="151"/>
      <c r="H46" s="152"/>
      <c r="I46" s="152"/>
      <c r="J46" s="152"/>
      <c r="K46" s="161"/>
      <c r="L46" s="162"/>
      <c r="M46" s="163"/>
      <c r="N46" s="163"/>
      <c r="O46" s="163"/>
      <c r="P46" s="153"/>
    </row>
    <row r="47" spans="1:16">
      <c r="A47" s="97">
        <f t="shared" si="0"/>
        <v>28</v>
      </c>
      <c r="B47" s="97"/>
      <c r="C47" s="165" t="s">
        <v>103</v>
      </c>
      <c r="D47" s="158" t="s">
        <v>13</v>
      </c>
      <c r="E47" s="176">
        <f>ROUND(E46/0.15*1.1/3,0)</f>
        <v>15</v>
      </c>
      <c r="F47" s="151"/>
      <c r="G47" s="151"/>
      <c r="H47" s="152"/>
      <c r="I47" s="152"/>
      <c r="J47" s="152"/>
      <c r="K47" s="161"/>
      <c r="L47" s="162"/>
      <c r="M47" s="163"/>
      <c r="N47" s="163"/>
      <c r="O47" s="163"/>
      <c r="P47" s="153"/>
    </row>
    <row r="48" spans="1:16">
      <c r="A48" s="97">
        <f t="shared" si="0"/>
        <v>29</v>
      </c>
      <c r="B48" s="97"/>
      <c r="C48" s="154" t="s">
        <v>276</v>
      </c>
      <c r="D48" s="164" t="s">
        <v>13</v>
      </c>
      <c r="E48" s="51">
        <f>ROUND(E44*30,0)</f>
        <v>173</v>
      </c>
      <c r="F48" s="151"/>
      <c r="G48" s="151"/>
      <c r="H48" s="152"/>
      <c r="I48" s="152"/>
      <c r="J48" s="152"/>
      <c r="K48" s="161"/>
      <c r="L48" s="162"/>
      <c r="M48" s="163"/>
      <c r="N48" s="163"/>
      <c r="O48" s="163"/>
      <c r="P48" s="153"/>
    </row>
    <row r="49" spans="1:16">
      <c r="A49" s="97">
        <f t="shared" si="0"/>
        <v>30</v>
      </c>
      <c r="B49" s="97"/>
      <c r="C49" s="154" t="s">
        <v>277</v>
      </c>
      <c r="D49" s="164" t="s">
        <v>28</v>
      </c>
      <c r="E49" s="152">
        <f>E44*0.7</f>
        <v>4.03</v>
      </c>
      <c r="F49" s="151"/>
      <c r="G49" s="151"/>
      <c r="H49" s="152"/>
      <c r="I49" s="152"/>
      <c r="J49" s="152"/>
      <c r="K49" s="161"/>
      <c r="L49" s="162"/>
      <c r="M49" s="163"/>
      <c r="N49" s="163"/>
      <c r="O49" s="163"/>
      <c r="P49" s="153"/>
    </row>
    <row r="50" spans="1:16">
      <c r="A50" s="97">
        <f t="shared" si="0"/>
        <v>31</v>
      </c>
      <c r="B50" s="97"/>
      <c r="C50" s="154" t="s">
        <v>278</v>
      </c>
      <c r="D50" s="185" t="s">
        <v>34</v>
      </c>
      <c r="E50" s="152">
        <v>1</v>
      </c>
      <c r="F50" s="151"/>
      <c r="G50" s="151"/>
      <c r="H50" s="152"/>
      <c r="I50" s="152"/>
      <c r="J50" s="152"/>
      <c r="K50" s="161"/>
      <c r="L50" s="162"/>
      <c r="M50" s="163"/>
      <c r="N50" s="163"/>
      <c r="O50" s="163"/>
      <c r="P50" s="153"/>
    </row>
    <row r="51" spans="1:16" ht="25.5">
      <c r="A51" s="97">
        <f t="shared" si="0"/>
        <v>32</v>
      </c>
      <c r="B51" s="97" t="s">
        <v>31</v>
      </c>
      <c r="C51" s="166" t="s">
        <v>213</v>
      </c>
      <c r="D51" s="167" t="s">
        <v>32</v>
      </c>
      <c r="E51" s="160">
        <v>97.4</v>
      </c>
      <c r="F51" s="168"/>
      <c r="G51" s="151"/>
      <c r="H51" s="160"/>
      <c r="I51" s="160"/>
      <c r="J51" s="152"/>
      <c r="K51" s="161"/>
      <c r="L51" s="162"/>
      <c r="M51" s="163"/>
      <c r="N51" s="163"/>
      <c r="O51" s="163"/>
      <c r="P51" s="153"/>
    </row>
    <row r="52" spans="1:16">
      <c r="A52" s="97">
        <f t="shared" si="0"/>
        <v>33</v>
      </c>
      <c r="B52" s="97"/>
      <c r="C52" s="154" t="s">
        <v>282</v>
      </c>
      <c r="D52" s="167" t="s">
        <v>32</v>
      </c>
      <c r="E52" s="160">
        <f>E51*0.3</f>
        <v>29.22</v>
      </c>
      <c r="F52" s="169"/>
      <c r="G52" s="169"/>
      <c r="H52" s="160"/>
      <c r="I52" s="160"/>
      <c r="J52" s="160"/>
      <c r="K52" s="161"/>
      <c r="L52" s="162"/>
      <c r="M52" s="163"/>
      <c r="N52" s="163"/>
      <c r="O52" s="163"/>
      <c r="P52" s="153"/>
    </row>
    <row r="53" spans="1:16">
      <c r="A53" s="97">
        <f t="shared" si="0"/>
        <v>34</v>
      </c>
      <c r="B53" s="97"/>
      <c r="C53" s="154" t="s">
        <v>92</v>
      </c>
      <c r="D53" s="167" t="s">
        <v>34</v>
      </c>
      <c r="E53" s="160">
        <f>E51*0.2</f>
        <v>19.48</v>
      </c>
      <c r="F53" s="169"/>
      <c r="G53" s="169"/>
      <c r="H53" s="160"/>
      <c r="I53" s="160"/>
      <c r="J53" s="160"/>
      <c r="K53" s="161"/>
      <c r="L53" s="162"/>
      <c r="M53" s="163"/>
      <c r="N53" s="163"/>
      <c r="O53" s="163"/>
      <c r="P53" s="153"/>
    </row>
    <row r="54" spans="1:16">
      <c r="A54" s="97">
        <f t="shared" si="0"/>
        <v>35</v>
      </c>
      <c r="B54" s="97"/>
      <c r="C54" s="170" t="s">
        <v>93</v>
      </c>
      <c r="D54" s="167" t="s">
        <v>34</v>
      </c>
      <c r="E54" s="160">
        <f>E51*0.1</f>
        <v>9.74</v>
      </c>
      <c r="F54" s="169"/>
      <c r="G54" s="169"/>
      <c r="H54" s="160"/>
      <c r="I54" s="160"/>
      <c r="J54" s="160"/>
      <c r="K54" s="161"/>
      <c r="L54" s="162"/>
      <c r="M54" s="163"/>
      <c r="N54" s="163"/>
      <c r="O54" s="163"/>
      <c r="P54" s="153"/>
    </row>
    <row r="55" spans="1:16">
      <c r="A55" s="97">
        <f t="shared" si="0"/>
        <v>36</v>
      </c>
      <c r="B55" s="97"/>
      <c r="C55" s="326" t="s">
        <v>35</v>
      </c>
      <c r="D55" s="382" t="s">
        <v>94</v>
      </c>
      <c r="E55" s="160">
        <v>1</v>
      </c>
      <c r="F55" s="169"/>
      <c r="G55" s="169"/>
      <c r="H55" s="160"/>
      <c r="I55" s="160"/>
      <c r="J55" s="160"/>
      <c r="K55" s="161"/>
      <c r="L55" s="162"/>
      <c r="M55" s="163"/>
      <c r="N55" s="163"/>
      <c r="O55" s="163"/>
      <c r="P55" s="153"/>
    </row>
    <row r="56" spans="1:16">
      <c r="A56" s="97">
        <f t="shared" si="0"/>
        <v>37</v>
      </c>
      <c r="B56" s="97"/>
      <c r="C56" s="154" t="s">
        <v>36</v>
      </c>
      <c r="D56" s="167" t="s">
        <v>32</v>
      </c>
      <c r="E56" s="160">
        <f>E51</f>
        <v>97.4</v>
      </c>
      <c r="F56" s="169"/>
      <c r="G56" s="169"/>
      <c r="H56" s="160"/>
      <c r="I56" s="160"/>
      <c r="J56" s="160"/>
      <c r="K56" s="161"/>
      <c r="L56" s="162"/>
      <c r="M56" s="163"/>
      <c r="N56" s="163"/>
      <c r="O56" s="163"/>
      <c r="P56" s="153"/>
    </row>
    <row r="57" spans="1:16">
      <c r="A57" s="97">
        <f t="shared" si="0"/>
        <v>38</v>
      </c>
      <c r="B57" s="97" t="s">
        <v>31</v>
      </c>
      <c r="C57" s="166" t="s">
        <v>214</v>
      </c>
      <c r="D57" s="167" t="s">
        <v>32</v>
      </c>
      <c r="E57" s="160">
        <f>E56</f>
        <v>97.4</v>
      </c>
      <c r="F57" s="168"/>
      <c r="G57" s="151"/>
      <c r="H57" s="160"/>
      <c r="I57" s="160"/>
      <c r="J57" s="152"/>
      <c r="K57" s="161"/>
      <c r="L57" s="162"/>
      <c r="M57" s="163"/>
      <c r="N57" s="163"/>
      <c r="O57" s="163"/>
      <c r="P57" s="153"/>
    </row>
    <row r="58" spans="1:16" ht="25.5">
      <c r="A58" s="97">
        <f t="shared" si="0"/>
        <v>39</v>
      </c>
      <c r="B58" s="97"/>
      <c r="C58" s="154" t="s">
        <v>283</v>
      </c>
      <c r="D58" s="164" t="s">
        <v>216</v>
      </c>
      <c r="E58" s="152">
        <f>E57*0.35</f>
        <v>34.090000000000003</v>
      </c>
      <c r="F58" s="151"/>
      <c r="G58" s="151"/>
      <c r="H58" s="152"/>
      <c r="I58" s="152"/>
      <c r="J58" s="152"/>
      <c r="K58" s="152"/>
      <c r="L58" s="162"/>
      <c r="M58" s="163"/>
      <c r="N58" s="163"/>
      <c r="O58" s="163"/>
      <c r="P58" s="152"/>
    </row>
    <row r="59" spans="1:16">
      <c r="A59" s="97">
        <f t="shared" si="0"/>
        <v>40</v>
      </c>
      <c r="B59" s="97"/>
      <c r="C59" s="383" t="s">
        <v>307</v>
      </c>
      <c r="D59" s="164" t="s">
        <v>216</v>
      </c>
      <c r="E59" s="152">
        <f>E58</f>
        <v>34.090000000000003</v>
      </c>
      <c r="F59" s="173"/>
      <c r="G59" s="174"/>
      <c r="H59" s="163"/>
      <c r="I59" s="175"/>
      <c r="J59" s="175"/>
      <c r="K59" s="152"/>
      <c r="L59" s="162"/>
      <c r="M59" s="163"/>
      <c r="N59" s="163"/>
      <c r="O59" s="163"/>
      <c r="P59" s="152"/>
    </row>
    <row r="60" spans="1:16" ht="25.5">
      <c r="A60" s="97">
        <f t="shared" si="0"/>
        <v>41</v>
      </c>
      <c r="B60" s="97"/>
      <c r="C60" s="48" t="s">
        <v>247</v>
      </c>
      <c r="D60" s="167" t="s">
        <v>32</v>
      </c>
      <c r="E60" s="152">
        <v>90</v>
      </c>
      <c r="F60" s="173"/>
      <c r="G60" s="174"/>
      <c r="H60" s="163"/>
      <c r="I60" s="175"/>
      <c r="J60" s="175"/>
      <c r="K60" s="152"/>
      <c r="L60" s="162"/>
      <c r="M60" s="163"/>
      <c r="N60" s="163"/>
      <c r="O60" s="163"/>
      <c r="P60" s="152"/>
    </row>
    <row r="61" spans="1:16" ht="25.5">
      <c r="A61" s="97">
        <f t="shared" si="0"/>
        <v>42</v>
      </c>
      <c r="B61" s="97"/>
      <c r="C61" s="326" t="s">
        <v>300</v>
      </c>
      <c r="D61" s="167" t="s">
        <v>32</v>
      </c>
      <c r="E61" s="152">
        <v>90</v>
      </c>
      <c r="F61" s="173"/>
      <c r="G61" s="174"/>
      <c r="H61" s="163"/>
      <c r="I61" s="175"/>
      <c r="J61" s="175"/>
      <c r="K61" s="152"/>
      <c r="L61" s="162"/>
      <c r="M61" s="163"/>
      <c r="N61" s="163"/>
      <c r="O61" s="163"/>
      <c r="P61" s="152"/>
    </row>
    <row r="62" spans="1:16">
      <c r="A62" s="97">
        <f t="shared" si="0"/>
        <v>43</v>
      </c>
      <c r="B62" s="97"/>
      <c r="C62" s="326" t="s">
        <v>248</v>
      </c>
      <c r="D62" s="164" t="s">
        <v>32</v>
      </c>
      <c r="E62" s="152">
        <v>90</v>
      </c>
      <c r="F62" s="173"/>
      <c r="G62" s="174"/>
      <c r="H62" s="163"/>
      <c r="I62" s="175"/>
      <c r="J62" s="175"/>
      <c r="K62" s="152"/>
      <c r="L62" s="162"/>
      <c r="M62" s="163"/>
      <c r="N62" s="163"/>
      <c r="O62" s="163"/>
      <c r="P62" s="152"/>
    </row>
    <row r="63" spans="1:16" ht="25.5">
      <c r="A63" s="97">
        <f t="shared" si="0"/>
        <v>44</v>
      </c>
      <c r="B63" s="97"/>
      <c r="C63" s="325" t="s">
        <v>249</v>
      </c>
      <c r="D63" s="164" t="s">
        <v>32</v>
      </c>
      <c r="E63" s="152">
        <v>90</v>
      </c>
      <c r="F63" s="173"/>
      <c r="G63" s="174"/>
      <c r="H63" s="163"/>
      <c r="I63" s="175"/>
      <c r="J63" s="175"/>
      <c r="K63" s="152"/>
      <c r="L63" s="162"/>
      <c r="M63" s="163"/>
      <c r="N63" s="163"/>
      <c r="O63" s="163"/>
      <c r="P63" s="152"/>
    </row>
    <row r="64" spans="1:16">
      <c r="A64" s="97"/>
      <c r="B64" s="97"/>
      <c r="C64" s="156" t="s">
        <v>105</v>
      </c>
      <c r="D64" s="25"/>
      <c r="E64" s="45"/>
      <c r="F64" s="113"/>
      <c r="G64" s="115"/>
      <c r="H64" s="45"/>
      <c r="I64" s="45"/>
      <c r="J64" s="45"/>
      <c r="K64" s="45"/>
      <c r="L64" s="104"/>
      <c r="M64" s="105"/>
      <c r="N64" s="105"/>
      <c r="O64" s="105"/>
      <c r="P64" s="45"/>
    </row>
    <row r="65" spans="1:16">
      <c r="A65" s="97">
        <v>45</v>
      </c>
      <c r="B65" s="97" t="s">
        <v>31</v>
      </c>
      <c r="C65" s="26" t="s">
        <v>187</v>
      </c>
      <c r="D65" s="25" t="s">
        <v>32</v>
      </c>
      <c r="E65" s="110">
        <f>E20</f>
        <v>50.9</v>
      </c>
      <c r="F65" s="113"/>
      <c r="G65" s="113"/>
      <c r="H65" s="45"/>
      <c r="I65" s="45"/>
      <c r="J65" s="110"/>
      <c r="K65" s="103"/>
      <c r="L65" s="104"/>
      <c r="M65" s="105"/>
      <c r="N65" s="105"/>
      <c r="O65" s="105"/>
      <c r="P65" s="106"/>
    </row>
    <row r="66" spans="1:16">
      <c r="A66" s="97">
        <f t="shared" si="0"/>
        <v>46</v>
      </c>
      <c r="B66" s="97"/>
      <c r="C66" s="154" t="s">
        <v>95</v>
      </c>
      <c r="D66" s="164" t="s">
        <v>32</v>
      </c>
      <c r="E66" s="160">
        <f>E65</f>
        <v>50.9</v>
      </c>
      <c r="F66" s="151"/>
      <c r="G66" s="151"/>
      <c r="H66" s="152"/>
      <c r="I66" s="152"/>
      <c r="J66" s="160"/>
      <c r="K66" s="161"/>
      <c r="L66" s="162"/>
      <c r="M66" s="163"/>
      <c r="N66" s="163"/>
      <c r="O66" s="163"/>
      <c r="P66" s="153"/>
    </row>
    <row r="67" spans="1:16">
      <c r="A67" s="97">
        <f t="shared" si="0"/>
        <v>47</v>
      </c>
      <c r="B67" s="97"/>
      <c r="C67" s="154" t="s">
        <v>208</v>
      </c>
      <c r="D67" s="164" t="s">
        <v>32</v>
      </c>
      <c r="E67" s="152">
        <f>E65*1.1</f>
        <v>55.99</v>
      </c>
      <c r="F67" s="151"/>
      <c r="G67" s="151"/>
      <c r="H67" s="152"/>
      <c r="I67" s="152"/>
      <c r="J67" s="152"/>
      <c r="K67" s="161"/>
      <c r="L67" s="162"/>
      <c r="M67" s="163"/>
      <c r="N67" s="163"/>
      <c r="O67" s="163"/>
      <c r="P67" s="153"/>
    </row>
    <row r="68" spans="1:16">
      <c r="A68" s="97">
        <f t="shared" si="0"/>
        <v>48</v>
      </c>
      <c r="B68" s="97"/>
      <c r="C68" s="165" t="s">
        <v>103</v>
      </c>
      <c r="D68" s="158" t="s">
        <v>13</v>
      </c>
      <c r="E68" s="176">
        <f>ROUND(E67/0.15*1.1/3,0)</f>
        <v>137</v>
      </c>
      <c r="F68" s="151"/>
      <c r="G68" s="151"/>
      <c r="H68" s="152"/>
      <c r="I68" s="152"/>
      <c r="J68" s="152"/>
      <c r="K68" s="161"/>
      <c r="L68" s="162"/>
      <c r="M68" s="163"/>
      <c r="N68" s="163"/>
      <c r="O68" s="163"/>
      <c r="P68" s="153"/>
    </row>
    <row r="69" spans="1:16">
      <c r="A69" s="97">
        <f t="shared" si="0"/>
        <v>49</v>
      </c>
      <c r="B69" s="97"/>
      <c r="C69" s="154" t="s">
        <v>276</v>
      </c>
      <c r="D69" s="164" t="s">
        <v>13</v>
      </c>
      <c r="E69" s="152">
        <f>E65*30</f>
        <v>1527</v>
      </c>
      <c r="F69" s="151"/>
      <c r="G69" s="151"/>
      <c r="H69" s="152"/>
      <c r="I69" s="152"/>
      <c r="J69" s="152"/>
      <c r="K69" s="161"/>
      <c r="L69" s="162"/>
      <c r="M69" s="163"/>
      <c r="N69" s="163"/>
      <c r="O69" s="163"/>
      <c r="P69" s="153"/>
    </row>
    <row r="70" spans="1:16">
      <c r="A70" s="97">
        <f t="shared" si="0"/>
        <v>50</v>
      </c>
      <c r="B70" s="97"/>
      <c r="C70" s="154" t="s">
        <v>277</v>
      </c>
      <c r="D70" s="164" t="s">
        <v>28</v>
      </c>
      <c r="E70" s="152">
        <f>E65*0.7</f>
        <v>35.630000000000003</v>
      </c>
      <c r="F70" s="151"/>
      <c r="G70" s="151"/>
      <c r="H70" s="152"/>
      <c r="I70" s="152"/>
      <c r="J70" s="152"/>
      <c r="K70" s="161"/>
      <c r="L70" s="162"/>
      <c r="M70" s="163"/>
      <c r="N70" s="163"/>
      <c r="O70" s="163"/>
      <c r="P70" s="153"/>
    </row>
    <row r="71" spans="1:16">
      <c r="A71" s="97">
        <f t="shared" si="0"/>
        <v>51</v>
      </c>
      <c r="B71" s="97"/>
      <c r="C71" s="154" t="s">
        <v>278</v>
      </c>
      <c r="D71" s="185" t="s">
        <v>34</v>
      </c>
      <c r="E71" s="152">
        <f>E65*0.14</f>
        <v>7.13</v>
      </c>
      <c r="F71" s="151"/>
      <c r="G71" s="151"/>
      <c r="H71" s="152"/>
      <c r="I71" s="152"/>
      <c r="J71" s="152"/>
      <c r="K71" s="161"/>
      <c r="L71" s="162"/>
      <c r="M71" s="163"/>
      <c r="N71" s="163"/>
      <c r="O71" s="163"/>
      <c r="P71" s="153"/>
    </row>
    <row r="72" spans="1:16">
      <c r="A72" s="97">
        <f t="shared" si="0"/>
        <v>52</v>
      </c>
      <c r="B72" s="97" t="s">
        <v>31</v>
      </c>
      <c r="C72" s="26" t="s">
        <v>97</v>
      </c>
      <c r="D72" s="25" t="s">
        <v>32</v>
      </c>
      <c r="E72" s="45">
        <f>E65</f>
        <v>50.9</v>
      </c>
      <c r="F72" s="124"/>
      <c r="G72" s="113"/>
      <c r="H72" s="160"/>
      <c r="I72" s="160"/>
      <c r="J72" s="152"/>
      <c r="K72" s="103"/>
      <c r="L72" s="104"/>
      <c r="M72" s="105"/>
      <c r="N72" s="105"/>
      <c r="O72" s="105"/>
      <c r="P72" s="106"/>
    </row>
    <row r="73" spans="1:16">
      <c r="A73" s="97">
        <f t="shared" si="0"/>
        <v>53</v>
      </c>
      <c r="B73" s="97"/>
      <c r="C73" s="154" t="s">
        <v>282</v>
      </c>
      <c r="D73" s="167" t="s">
        <v>32</v>
      </c>
      <c r="E73" s="160">
        <f>E72*0.3</f>
        <v>15.27</v>
      </c>
      <c r="F73" s="169"/>
      <c r="G73" s="169"/>
      <c r="H73" s="160"/>
      <c r="I73" s="160"/>
      <c r="J73" s="160"/>
      <c r="K73" s="161"/>
      <c r="L73" s="162"/>
      <c r="M73" s="163"/>
      <c r="N73" s="163"/>
      <c r="O73" s="163"/>
      <c r="P73" s="153"/>
    </row>
    <row r="74" spans="1:16">
      <c r="A74" s="97">
        <f t="shared" si="0"/>
        <v>54</v>
      </c>
      <c r="B74" s="97"/>
      <c r="C74" s="154" t="s">
        <v>92</v>
      </c>
      <c r="D74" s="167" t="s">
        <v>34</v>
      </c>
      <c r="E74" s="160">
        <f>E72*0.2</f>
        <v>10.18</v>
      </c>
      <c r="F74" s="169"/>
      <c r="G74" s="169"/>
      <c r="H74" s="160"/>
      <c r="I74" s="160"/>
      <c r="J74" s="160"/>
      <c r="K74" s="161"/>
      <c r="L74" s="162"/>
      <c r="M74" s="163"/>
      <c r="N74" s="163"/>
      <c r="O74" s="163"/>
      <c r="P74" s="153"/>
    </row>
    <row r="75" spans="1:16">
      <c r="A75" s="97">
        <f t="shared" si="0"/>
        <v>55</v>
      </c>
      <c r="B75" s="97"/>
      <c r="C75" s="170" t="s">
        <v>93</v>
      </c>
      <c r="D75" s="167" t="s">
        <v>34</v>
      </c>
      <c r="E75" s="160">
        <f>E72*0.1</f>
        <v>5.09</v>
      </c>
      <c r="F75" s="169"/>
      <c r="G75" s="169"/>
      <c r="H75" s="160"/>
      <c r="I75" s="160"/>
      <c r="J75" s="160"/>
      <c r="K75" s="161"/>
      <c r="L75" s="162"/>
      <c r="M75" s="163"/>
      <c r="N75" s="163"/>
      <c r="O75" s="163"/>
      <c r="P75" s="153"/>
    </row>
    <row r="76" spans="1:16">
      <c r="A76" s="97">
        <f t="shared" si="0"/>
        <v>56</v>
      </c>
      <c r="B76" s="97"/>
      <c r="C76" s="154" t="s">
        <v>36</v>
      </c>
      <c r="D76" s="167" t="s">
        <v>32</v>
      </c>
      <c r="E76" s="160">
        <f>E72</f>
        <v>50.9</v>
      </c>
      <c r="F76" s="169"/>
      <c r="G76" s="169"/>
      <c r="H76" s="160"/>
      <c r="I76" s="160"/>
      <c r="J76" s="160"/>
      <c r="K76" s="161"/>
      <c r="L76" s="162"/>
      <c r="M76" s="163"/>
      <c r="N76" s="163"/>
      <c r="O76" s="163"/>
      <c r="P76" s="153"/>
    </row>
    <row r="77" spans="1:16">
      <c r="A77" s="97">
        <f t="shared" si="0"/>
        <v>57</v>
      </c>
      <c r="B77" s="97" t="s">
        <v>31</v>
      </c>
      <c r="C77" s="166" t="s">
        <v>110</v>
      </c>
      <c r="D77" s="167" t="s">
        <v>32</v>
      </c>
      <c r="E77" s="160">
        <f>E76</f>
        <v>50.9</v>
      </c>
      <c r="F77" s="168"/>
      <c r="G77" s="151"/>
      <c r="H77" s="160"/>
      <c r="I77" s="160"/>
      <c r="J77" s="152"/>
      <c r="K77" s="161"/>
      <c r="L77" s="162"/>
      <c r="M77" s="163"/>
      <c r="N77" s="163"/>
      <c r="O77" s="163"/>
      <c r="P77" s="153"/>
    </row>
    <row r="78" spans="1:16" ht="25.5">
      <c r="A78" s="97">
        <f t="shared" si="0"/>
        <v>58</v>
      </c>
      <c r="B78" s="97"/>
      <c r="C78" s="154" t="s">
        <v>308</v>
      </c>
      <c r="D78" s="164" t="s">
        <v>28</v>
      </c>
      <c r="E78" s="152">
        <f>E77*0.35</f>
        <v>17.82</v>
      </c>
      <c r="F78" s="151"/>
      <c r="G78" s="151"/>
      <c r="H78" s="152"/>
      <c r="I78" s="152"/>
      <c r="J78" s="152"/>
      <c r="K78" s="152"/>
      <c r="L78" s="162"/>
      <c r="M78" s="163"/>
      <c r="N78" s="163"/>
      <c r="O78" s="163"/>
      <c r="P78" s="152"/>
    </row>
    <row r="79" spans="1:16" ht="38.25">
      <c r="A79" s="97">
        <f t="shared" si="0"/>
        <v>59</v>
      </c>
      <c r="B79" s="97"/>
      <c r="C79" s="377" t="s">
        <v>309</v>
      </c>
      <c r="D79" s="164" t="s">
        <v>74</v>
      </c>
      <c r="E79" s="152">
        <v>34</v>
      </c>
      <c r="F79" s="151"/>
      <c r="G79" s="151"/>
      <c r="H79" s="152"/>
      <c r="I79" s="152"/>
      <c r="J79" s="152"/>
      <c r="K79" s="152"/>
      <c r="L79" s="162"/>
      <c r="M79" s="163"/>
      <c r="N79" s="163"/>
      <c r="O79" s="163"/>
      <c r="P79" s="152"/>
    </row>
    <row r="80" spans="1:16">
      <c r="A80" s="97"/>
      <c r="B80" s="97"/>
      <c r="C80" s="156" t="s">
        <v>106</v>
      </c>
      <c r="D80" s="25"/>
      <c r="E80" s="45"/>
      <c r="F80" s="177"/>
      <c r="G80" s="113"/>
      <c r="H80" s="45"/>
      <c r="I80" s="45"/>
      <c r="J80" s="45"/>
      <c r="K80" s="103"/>
      <c r="L80" s="104"/>
      <c r="M80" s="105"/>
      <c r="N80" s="105"/>
      <c r="O80" s="105"/>
      <c r="P80" s="106"/>
    </row>
    <row r="81" spans="1:16" ht="63.75">
      <c r="A81" s="97">
        <v>60</v>
      </c>
      <c r="B81" s="97" t="s">
        <v>31</v>
      </c>
      <c r="C81" s="15" t="s">
        <v>279</v>
      </c>
      <c r="D81" s="164" t="s">
        <v>13</v>
      </c>
      <c r="E81" s="152">
        <v>2</v>
      </c>
      <c r="F81" s="159"/>
      <c r="G81" s="151"/>
      <c r="H81" s="178"/>
      <c r="I81" s="178"/>
      <c r="J81" s="152"/>
      <c r="K81" s="161"/>
      <c r="L81" s="162"/>
      <c r="M81" s="163"/>
      <c r="N81" s="163"/>
      <c r="O81" s="163"/>
      <c r="P81" s="153"/>
    </row>
    <row r="82" spans="1:16">
      <c r="A82" s="97">
        <f t="shared" si="0"/>
        <v>61</v>
      </c>
      <c r="B82" s="97"/>
      <c r="C82" s="119" t="s">
        <v>75</v>
      </c>
      <c r="D82" s="25" t="s">
        <v>13</v>
      </c>
      <c r="E82" s="45">
        <f>E81</f>
        <v>2</v>
      </c>
      <c r="F82" s="120"/>
      <c r="G82" s="120"/>
      <c r="H82" s="105"/>
      <c r="I82" s="105"/>
      <c r="J82" s="121"/>
      <c r="K82" s="103"/>
      <c r="L82" s="104"/>
      <c r="M82" s="105"/>
      <c r="N82" s="105"/>
      <c r="O82" s="105"/>
      <c r="P82" s="106"/>
    </row>
    <row r="83" spans="1:16">
      <c r="A83" s="97">
        <f t="shared" si="0"/>
        <v>62</v>
      </c>
      <c r="B83" s="97" t="s">
        <v>31</v>
      </c>
      <c r="C83" s="116" t="s">
        <v>310</v>
      </c>
      <c r="D83" s="114" t="s">
        <v>50</v>
      </c>
      <c r="E83" s="110">
        <v>7.5</v>
      </c>
      <c r="F83" s="101"/>
      <c r="G83" s="102"/>
      <c r="H83" s="110"/>
      <c r="I83" s="110"/>
      <c r="J83" s="45"/>
      <c r="K83" s="103"/>
      <c r="L83" s="104"/>
      <c r="M83" s="105"/>
      <c r="N83" s="105"/>
      <c r="O83" s="105"/>
      <c r="P83" s="106"/>
    </row>
    <row r="84" spans="1:16">
      <c r="A84" s="97">
        <f t="shared" ref="A84:A95" si="1">A83+1</f>
        <v>63</v>
      </c>
      <c r="B84" s="97" t="s">
        <v>31</v>
      </c>
      <c r="C84" s="24" t="s">
        <v>76</v>
      </c>
      <c r="D84" s="25" t="s">
        <v>77</v>
      </c>
      <c r="E84" s="45">
        <v>29.8</v>
      </c>
      <c r="F84" s="122"/>
      <c r="G84" s="102"/>
      <c r="H84" s="123"/>
      <c r="I84" s="123"/>
      <c r="J84" s="45"/>
      <c r="K84" s="103"/>
      <c r="L84" s="104"/>
      <c r="M84" s="105"/>
      <c r="N84" s="105"/>
      <c r="O84" s="105"/>
      <c r="P84" s="106"/>
    </row>
    <row r="85" spans="1:16">
      <c r="A85" s="97">
        <f t="shared" si="1"/>
        <v>64</v>
      </c>
      <c r="B85" s="97" t="s">
        <v>31</v>
      </c>
      <c r="C85" s="26" t="s">
        <v>78</v>
      </c>
      <c r="D85" s="25" t="s">
        <v>77</v>
      </c>
      <c r="E85" s="45">
        <f>E84</f>
        <v>29.8</v>
      </c>
      <c r="F85" s="122"/>
      <c r="G85" s="102"/>
      <c r="H85" s="123"/>
      <c r="I85" s="123"/>
      <c r="J85" s="45"/>
      <c r="K85" s="103"/>
      <c r="L85" s="104"/>
      <c r="M85" s="105"/>
      <c r="N85" s="105"/>
      <c r="O85" s="105"/>
      <c r="P85" s="106"/>
    </row>
    <row r="86" spans="1:16">
      <c r="A86" s="97">
        <f t="shared" si="1"/>
        <v>65</v>
      </c>
      <c r="B86" s="97" t="s">
        <v>31</v>
      </c>
      <c r="C86" s="26" t="s">
        <v>79</v>
      </c>
      <c r="D86" s="25" t="s">
        <v>77</v>
      </c>
      <c r="E86" s="45">
        <f>E85</f>
        <v>29.8</v>
      </c>
      <c r="F86" s="122"/>
      <c r="G86" s="102"/>
      <c r="H86" s="123"/>
      <c r="I86" s="123"/>
      <c r="J86" s="45"/>
      <c r="K86" s="103"/>
      <c r="L86" s="104"/>
      <c r="M86" s="105"/>
      <c r="N86" s="105"/>
      <c r="O86" s="105"/>
      <c r="P86" s="106"/>
    </row>
    <row r="87" spans="1:16">
      <c r="A87" s="97">
        <f t="shared" si="1"/>
        <v>66</v>
      </c>
      <c r="B87" s="97" t="s">
        <v>31</v>
      </c>
      <c r="C87" s="26" t="s">
        <v>80</v>
      </c>
      <c r="D87" s="25" t="s">
        <v>77</v>
      </c>
      <c r="E87" s="45">
        <f>E84</f>
        <v>29.8</v>
      </c>
      <c r="F87" s="122"/>
      <c r="G87" s="102"/>
      <c r="H87" s="123"/>
      <c r="I87" s="123"/>
      <c r="J87" s="45"/>
      <c r="K87" s="103"/>
      <c r="L87" s="104"/>
      <c r="M87" s="105"/>
      <c r="N87" s="105"/>
      <c r="O87" s="105"/>
      <c r="P87" s="106"/>
    </row>
    <row r="88" spans="1:16">
      <c r="A88" s="97">
        <f t="shared" si="1"/>
        <v>67</v>
      </c>
      <c r="B88" s="97" t="s">
        <v>31</v>
      </c>
      <c r="C88" s="26" t="s">
        <v>81</v>
      </c>
      <c r="D88" s="25" t="s">
        <v>77</v>
      </c>
      <c r="E88" s="45">
        <f>E84</f>
        <v>29.8</v>
      </c>
      <c r="F88" s="122"/>
      <c r="G88" s="102"/>
      <c r="H88" s="123"/>
      <c r="I88" s="123"/>
      <c r="J88" s="45"/>
      <c r="K88" s="103"/>
      <c r="L88" s="104"/>
      <c r="M88" s="105"/>
      <c r="N88" s="105"/>
      <c r="O88" s="105"/>
      <c r="P88" s="106"/>
    </row>
    <row r="89" spans="1:16">
      <c r="A89" s="97">
        <f t="shared" si="1"/>
        <v>68</v>
      </c>
      <c r="B89" s="97" t="s">
        <v>31</v>
      </c>
      <c r="C89" s="26" t="s">
        <v>79</v>
      </c>
      <c r="D89" s="25" t="s">
        <v>77</v>
      </c>
      <c r="E89" s="45">
        <f>E84</f>
        <v>29.8</v>
      </c>
      <c r="F89" s="122"/>
      <c r="G89" s="102"/>
      <c r="H89" s="123"/>
      <c r="I89" s="123"/>
      <c r="J89" s="45"/>
      <c r="K89" s="103"/>
      <c r="L89" s="104"/>
      <c r="M89" s="105"/>
      <c r="N89" s="105"/>
      <c r="O89" s="105"/>
      <c r="P89" s="106"/>
    </row>
    <row r="90" spans="1:16">
      <c r="A90" s="97">
        <f t="shared" si="1"/>
        <v>69</v>
      </c>
      <c r="B90" s="97" t="s">
        <v>31</v>
      </c>
      <c r="C90" s="26" t="s">
        <v>82</v>
      </c>
      <c r="D90" s="25" t="s">
        <v>77</v>
      </c>
      <c r="E90" s="45">
        <f>E84</f>
        <v>29.8</v>
      </c>
      <c r="F90" s="122"/>
      <c r="G90" s="102"/>
      <c r="H90" s="123"/>
      <c r="I90" s="123"/>
      <c r="J90" s="45"/>
      <c r="K90" s="103"/>
      <c r="L90" s="104"/>
      <c r="M90" s="105"/>
      <c r="N90" s="105"/>
      <c r="O90" s="105"/>
      <c r="P90" s="106"/>
    </row>
    <row r="91" spans="1:16">
      <c r="A91" s="97">
        <f t="shared" si="1"/>
        <v>70</v>
      </c>
      <c r="B91" s="97" t="s">
        <v>31</v>
      </c>
      <c r="C91" s="26" t="s">
        <v>83</v>
      </c>
      <c r="D91" s="25" t="s">
        <v>77</v>
      </c>
      <c r="E91" s="45">
        <f>E84</f>
        <v>29.8</v>
      </c>
      <c r="F91" s="122"/>
      <c r="G91" s="102"/>
      <c r="H91" s="118"/>
      <c r="I91" s="118"/>
      <c r="J91" s="45"/>
      <c r="K91" s="103"/>
      <c r="L91" s="104"/>
      <c r="M91" s="105"/>
      <c r="N91" s="105"/>
      <c r="O91" s="105"/>
      <c r="P91" s="106"/>
    </row>
    <row r="92" spans="1:16">
      <c r="A92" s="97">
        <f t="shared" si="1"/>
        <v>71</v>
      </c>
      <c r="B92" s="97" t="s">
        <v>31</v>
      </c>
      <c r="C92" s="130" t="s">
        <v>290</v>
      </c>
      <c r="D92" s="131" t="s">
        <v>13</v>
      </c>
      <c r="E92" s="110">
        <v>2</v>
      </c>
      <c r="F92" s="113"/>
      <c r="G92" s="113"/>
      <c r="H92" s="45"/>
      <c r="I92" s="45"/>
      <c r="J92" s="45"/>
      <c r="K92" s="103"/>
      <c r="L92" s="104"/>
      <c r="M92" s="105"/>
      <c r="N92" s="105"/>
      <c r="O92" s="105"/>
      <c r="P92" s="106"/>
    </row>
    <row r="93" spans="1:16">
      <c r="A93" s="97"/>
      <c r="B93" s="97"/>
      <c r="C93" s="156" t="s">
        <v>108</v>
      </c>
      <c r="D93" s="98"/>
      <c r="E93" s="99"/>
      <c r="F93" s="98"/>
      <c r="G93" s="97"/>
      <c r="H93" s="97"/>
      <c r="I93" s="97"/>
      <c r="J93" s="97"/>
      <c r="K93" s="97"/>
      <c r="L93" s="97"/>
      <c r="M93" s="97"/>
      <c r="N93" s="97"/>
      <c r="O93" s="97"/>
      <c r="P93" s="97"/>
    </row>
    <row r="94" spans="1:16" ht="63.75">
      <c r="A94" s="97">
        <v>72</v>
      </c>
      <c r="B94" s="97" t="s">
        <v>31</v>
      </c>
      <c r="C94" s="179" t="s">
        <v>280</v>
      </c>
      <c r="D94" s="98" t="s">
        <v>94</v>
      </c>
      <c r="E94" s="110">
        <v>1</v>
      </c>
      <c r="F94" s="113"/>
      <c r="G94" s="113"/>
      <c r="H94" s="45"/>
      <c r="I94" s="45"/>
      <c r="J94" s="45"/>
      <c r="K94" s="103"/>
      <c r="L94" s="104"/>
      <c r="M94" s="105"/>
      <c r="N94" s="105"/>
      <c r="O94" s="105"/>
      <c r="P94" s="106"/>
    </row>
    <row r="95" spans="1:16">
      <c r="A95" s="97">
        <f t="shared" si="1"/>
        <v>73</v>
      </c>
      <c r="B95" s="97" t="s">
        <v>31</v>
      </c>
      <c r="C95" s="26" t="s">
        <v>48</v>
      </c>
      <c r="D95" s="98" t="s">
        <v>94</v>
      </c>
      <c r="E95" s="110">
        <v>1</v>
      </c>
      <c r="F95" s="113"/>
      <c r="G95" s="113"/>
      <c r="H95" s="45"/>
      <c r="I95" s="45"/>
      <c r="J95" s="45"/>
      <c r="K95" s="103"/>
      <c r="L95" s="104"/>
      <c r="M95" s="105"/>
      <c r="N95" s="105"/>
      <c r="O95" s="105"/>
      <c r="P95" s="106"/>
    </row>
    <row r="96" spans="1:16">
      <c r="A96" s="139"/>
      <c r="B96" s="140"/>
      <c r="C96" s="449" t="s">
        <v>42</v>
      </c>
      <c r="D96" s="450"/>
      <c r="E96" s="450"/>
      <c r="F96" s="450"/>
      <c r="G96" s="450"/>
      <c r="H96" s="450"/>
      <c r="I96" s="450"/>
      <c r="J96" s="450"/>
      <c r="K96" s="451"/>
      <c r="L96" s="155"/>
      <c r="M96" s="141"/>
      <c r="N96" s="141"/>
      <c r="O96" s="141"/>
      <c r="P96" s="141"/>
    </row>
    <row r="97" spans="1:16">
      <c r="A97" s="142"/>
      <c r="B97" s="143"/>
      <c r="C97" s="435" t="s">
        <v>167</v>
      </c>
      <c r="D97" s="435"/>
      <c r="E97" s="435"/>
      <c r="F97" s="435"/>
      <c r="G97" s="435"/>
      <c r="H97" s="435"/>
      <c r="I97" s="435"/>
      <c r="J97" s="435"/>
      <c r="K97" s="435"/>
      <c r="L97" s="144"/>
      <c r="M97" s="144"/>
      <c r="N97" s="145"/>
      <c r="O97" s="144"/>
      <c r="P97" s="146"/>
    </row>
    <row r="98" spans="1:16" ht="13.5" thickBot="1">
      <c r="A98" s="147"/>
      <c r="B98" s="148"/>
      <c r="C98" s="436" t="s">
        <v>100</v>
      </c>
      <c r="D98" s="436"/>
      <c r="E98" s="436"/>
      <c r="F98" s="436"/>
      <c r="G98" s="436"/>
      <c r="H98" s="436"/>
      <c r="I98" s="436"/>
      <c r="J98" s="436"/>
      <c r="K98" s="436"/>
      <c r="L98" s="149"/>
      <c r="M98" s="149"/>
      <c r="N98" s="149"/>
      <c r="O98" s="149"/>
      <c r="P98" s="150"/>
    </row>
    <row r="100" spans="1:16" ht="12.75" customHeight="1">
      <c r="A100" s="438" t="s">
        <v>209</v>
      </c>
      <c r="B100" s="438"/>
      <c r="C100" s="439"/>
    </row>
  </sheetData>
  <mergeCells count="19">
    <mergeCell ref="F12:K12"/>
    <mergeCell ref="C97:K97"/>
    <mergeCell ref="C98:K98"/>
    <mergeCell ref="A7:P7"/>
    <mergeCell ref="A100:C100"/>
    <mergeCell ref="A8:P8"/>
    <mergeCell ref="A9:H9"/>
    <mergeCell ref="I9:L9"/>
    <mergeCell ref="M9:N9"/>
    <mergeCell ref="A10:I10"/>
    <mergeCell ref="J10:K10"/>
    <mergeCell ref="N10:P10"/>
    <mergeCell ref="C96:K96"/>
    <mergeCell ref="A11:P11"/>
    <mergeCell ref="A2:H2"/>
    <mergeCell ref="A3:C3"/>
    <mergeCell ref="A4:J4"/>
    <mergeCell ref="A5:J5"/>
    <mergeCell ref="A6:C6"/>
  </mergeCells>
  <conditionalFormatting sqref="D70">
    <cfRule type="cellIs" dxfId="15" priority="3" stopIfTrue="1" operator="equal">
      <formula>0</formula>
    </cfRule>
    <cfRule type="expression" dxfId="14" priority="4" stopIfTrue="1">
      <formula>#DIV/0!</formula>
    </cfRule>
  </conditionalFormatting>
  <conditionalFormatting sqref="D49">
    <cfRule type="cellIs" dxfId="13" priority="1" stopIfTrue="1" operator="equal">
      <formula>0</formula>
    </cfRule>
    <cfRule type="expression" dxfId="12" priority="2" stopIfTrue="1">
      <formula>#DIV/0!</formula>
    </cfRule>
  </conditionalFormatting>
  <pageMargins left="0.53" right="0.17" top="1.02" bottom="0.26" header="0.27" footer="0.17"/>
  <pageSetup paperSize="9" scale="8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P106"/>
  <sheetViews>
    <sheetView zoomScale="130" zoomScaleNormal="130" zoomScaleSheetLayoutView="89" workbookViewId="0">
      <selection activeCell="A93" sqref="A93"/>
    </sheetView>
  </sheetViews>
  <sheetFormatPr defaultColWidth="9.140625" defaultRowHeight="12.75"/>
  <cols>
    <col min="1" max="1" width="4.140625" style="3" customWidth="1"/>
    <col min="2" max="2" width="4.5703125" style="3" customWidth="1"/>
    <col min="3" max="3" width="40" style="57" customWidth="1"/>
    <col min="4" max="4" width="5.7109375" style="58" customWidth="1"/>
    <col min="5" max="5" width="9.5703125" style="59" customWidth="1"/>
    <col min="6" max="6" width="7.5703125" style="57" customWidth="1"/>
    <col min="7" max="7" width="7.7109375" style="3" customWidth="1"/>
    <col min="8" max="8" width="8.140625" style="3" customWidth="1"/>
    <col min="9" max="9" width="8.28515625" style="3" customWidth="1"/>
    <col min="10" max="10" width="7" style="3" customWidth="1"/>
    <col min="11" max="11" width="8.42578125" style="3" customWidth="1"/>
    <col min="12" max="12" width="9.28515625" style="3" customWidth="1"/>
    <col min="13" max="14" width="9.42578125" style="3" customWidth="1"/>
    <col min="15" max="15" width="8.7109375" style="3" customWidth="1"/>
    <col min="16" max="16" width="10" style="3" customWidth="1"/>
    <col min="17" max="17" width="9.28515625" style="3" bestFit="1" customWidth="1"/>
    <col min="18" max="16384" width="9.140625" style="3"/>
  </cols>
  <sheetData>
    <row r="2" spans="1:16">
      <c r="A2" s="458" t="s">
        <v>198</v>
      </c>
      <c r="B2" s="459"/>
      <c r="C2" s="459"/>
      <c r="D2" s="459"/>
      <c r="E2" s="459"/>
      <c r="F2" s="459"/>
      <c r="G2" s="459"/>
      <c r="H2" s="459"/>
    </row>
    <row r="3" spans="1:16" ht="15">
      <c r="A3" s="460" t="s">
        <v>199</v>
      </c>
      <c r="B3" s="459"/>
      <c r="C3" s="459"/>
      <c r="D3" s="60"/>
      <c r="E3" s="61"/>
      <c r="F3" s="62"/>
      <c r="G3" s="54"/>
      <c r="H3" s="54"/>
    </row>
    <row r="4" spans="1:16" ht="15" customHeight="1">
      <c r="A4" s="461" t="s">
        <v>109</v>
      </c>
      <c r="B4" s="462"/>
      <c r="C4" s="462"/>
      <c r="D4" s="462"/>
      <c r="E4" s="462"/>
      <c r="F4" s="462"/>
      <c r="G4" s="462"/>
      <c r="H4" s="462"/>
      <c r="I4" s="462"/>
      <c r="J4" s="462"/>
      <c r="K4" s="52"/>
      <c r="L4" s="52"/>
      <c r="M4" s="52"/>
      <c r="N4" s="52"/>
      <c r="O4" s="52"/>
      <c r="P4" s="52"/>
    </row>
    <row r="5" spans="1:16" ht="15" customHeight="1">
      <c r="A5" s="461" t="s">
        <v>145</v>
      </c>
      <c r="B5" s="462"/>
      <c r="C5" s="462"/>
      <c r="D5" s="462"/>
      <c r="E5" s="462"/>
      <c r="F5" s="462"/>
      <c r="G5" s="462"/>
      <c r="H5" s="462"/>
      <c r="I5" s="462"/>
      <c r="J5" s="462"/>
      <c r="K5" s="55"/>
      <c r="L5" s="55"/>
      <c r="M5" s="55"/>
      <c r="N5" s="55"/>
      <c r="O5" s="55"/>
      <c r="P5" s="55"/>
    </row>
    <row r="6" spans="1:16" ht="15">
      <c r="A6" s="458" t="s">
        <v>200</v>
      </c>
      <c r="B6" s="463"/>
      <c r="C6" s="463"/>
      <c r="D6" s="65"/>
      <c r="E6" s="65"/>
      <c r="F6" s="65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16" ht="26.25">
      <c r="A7" s="437" t="s">
        <v>201</v>
      </c>
      <c r="B7" s="437"/>
      <c r="C7" s="437"/>
      <c r="D7" s="437"/>
      <c r="E7" s="437"/>
      <c r="F7" s="437"/>
      <c r="G7" s="437"/>
      <c r="H7" s="437"/>
      <c r="I7" s="437"/>
      <c r="J7" s="437"/>
      <c r="K7" s="437"/>
      <c r="L7" s="437"/>
      <c r="M7" s="437"/>
      <c r="N7" s="437"/>
      <c r="O7" s="437"/>
      <c r="P7" s="437"/>
    </row>
    <row r="8" spans="1:16" ht="21">
      <c r="A8" s="440" t="s">
        <v>59</v>
      </c>
      <c r="B8" s="440"/>
      <c r="C8" s="440"/>
      <c r="D8" s="440"/>
      <c r="E8" s="440"/>
      <c r="F8" s="440"/>
      <c r="G8" s="440"/>
      <c r="H8" s="440"/>
      <c r="I8" s="440"/>
      <c r="J8" s="440"/>
      <c r="K8" s="440"/>
      <c r="L8" s="440"/>
      <c r="M8" s="440"/>
      <c r="N8" s="440"/>
      <c r="O8" s="440"/>
      <c r="P8" s="440"/>
    </row>
    <row r="9" spans="1:16" ht="18.75" customHeight="1">
      <c r="A9" s="441" t="s">
        <v>54</v>
      </c>
      <c r="B9" s="441"/>
      <c r="C9" s="442"/>
      <c r="D9" s="442"/>
      <c r="E9" s="442"/>
      <c r="F9" s="442"/>
      <c r="G9" s="442"/>
      <c r="H9" s="442"/>
      <c r="I9" s="444" t="s">
        <v>37</v>
      </c>
      <c r="J9" s="444"/>
      <c r="K9" s="444"/>
      <c r="L9" s="444"/>
      <c r="M9" s="445"/>
      <c r="N9" s="445"/>
      <c r="O9" s="6" t="s">
        <v>43</v>
      </c>
      <c r="P9" s="4"/>
    </row>
    <row r="10" spans="1:16">
      <c r="A10" s="446"/>
      <c r="B10" s="446"/>
      <c r="C10" s="446"/>
      <c r="D10" s="446"/>
      <c r="E10" s="446"/>
      <c r="F10" s="446"/>
      <c r="G10" s="446"/>
      <c r="H10" s="446"/>
      <c r="I10" s="446"/>
      <c r="J10" s="446" t="s">
        <v>1</v>
      </c>
      <c r="K10" s="446"/>
      <c r="L10" s="96" t="s">
        <v>56</v>
      </c>
      <c r="M10" s="8" t="s">
        <v>0</v>
      </c>
      <c r="N10" s="447"/>
      <c r="O10" s="456"/>
      <c r="P10" s="456"/>
    </row>
    <row r="11" spans="1:16" ht="13.5" thickBot="1">
      <c r="A11" s="452"/>
      <c r="B11" s="452"/>
      <c r="C11" s="452"/>
      <c r="D11" s="452"/>
      <c r="E11" s="452"/>
      <c r="F11" s="452"/>
      <c r="G11" s="452"/>
      <c r="H11" s="452"/>
      <c r="I11" s="452"/>
      <c r="J11" s="452"/>
      <c r="K11" s="452"/>
      <c r="L11" s="452"/>
      <c r="M11" s="452"/>
      <c r="N11" s="452"/>
      <c r="O11" s="452"/>
      <c r="P11" s="452"/>
    </row>
    <row r="12" spans="1:16">
      <c r="A12" s="9" t="s">
        <v>2</v>
      </c>
      <c r="B12" s="10"/>
      <c r="C12" s="66"/>
      <c r="D12" s="67" t="s">
        <v>3</v>
      </c>
      <c r="E12" s="68" t="s">
        <v>4</v>
      </c>
      <c r="F12" s="453" t="s">
        <v>15</v>
      </c>
      <c r="G12" s="454"/>
      <c r="H12" s="454"/>
      <c r="I12" s="454"/>
      <c r="J12" s="454"/>
      <c r="K12" s="455"/>
      <c r="L12" s="183"/>
      <c r="M12" s="183"/>
      <c r="N12" s="183" t="s">
        <v>6</v>
      </c>
      <c r="O12" s="183" t="s">
        <v>5</v>
      </c>
      <c r="P12" s="10" t="s">
        <v>43</v>
      </c>
    </row>
    <row r="13" spans="1:16" ht="33.75">
      <c r="A13" s="34" t="s">
        <v>7</v>
      </c>
      <c r="B13" s="184" t="s">
        <v>29</v>
      </c>
      <c r="C13" s="185" t="s">
        <v>14</v>
      </c>
      <c r="D13" s="28" t="s">
        <v>8</v>
      </c>
      <c r="E13" s="30" t="s">
        <v>9</v>
      </c>
      <c r="F13" s="185" t="s">
        <v>16</v>
      </c>
      <c r="G13" s="184" t="s">
        <v>11</v>
      </c>
      <c r="H13" s="184" t="s">
        <v>18</v>
      </c>
      <c r="I13" s="184" t="s">
        <v>10</v>
      </c>
      <c r="J13" s="184" t="s">
        <v>19</v>
      </c>
      <c r="K13" s="184" t="s">
        <v>24</v>
      </c>
      <c r="L13" s="184" t="s">
        <v>20</v>
      </c>
      <c r="M13" s="184" t="s">
        <v>18</v>
      </c>
      <c r="N13" s="184" t="s">
        <v>10</v>
      </c>
      <c r="O13" s="184" t="s">
        <v>19</v>
      </c>
      <c r="P13" s="189" t="s">
        <v>24</v>
      </c>
    </row>
    <row r="14" spans="1:16">
      <c r="A14" s="34" t="s">
        <v>12</v>
      </c>
      <c r="B14" s="184"/>
      <c r="C14" s="185"/>
      <c r="D14" s="28"/>
      <c r="E14" s="30"/>
      <c r="F14" s="185" t="s">
        <v>25</v>
      </c>
      <c r="G14" s="184" t="s">
        <v>17</v>
      </c>
      <c r="H14" s="184" t="s">
        <v>22</v>
      </c>
      <c r="I14" s="184" t="s">
        <v>21</v>
      </c>
      <c r="J14" s="184" t="s">
        <v>23</v>
      </c>
      <c r="K14" s="184" t="s">
        <v>43</v>
      </c>
      <c r="L14" s="184" t="s">
        <v>26</v>
      </c>
      <c r="M14" s="184" t="s">
        <v>22</v>
      </c>
      <c r="N14" s="184" t="s">
        <v>21</v>
      </c>
      <c r="O14" s="184" t="s">
        <v>23</v>
      </c>
      <c r="P14" s="189" t="s">
        <v>43</v>
      </c>
    </row>
    <row r="15" spans="1:16" ht="13.5" thickBot="1">
      <c r="A15" s="190"/>
      <c r="B15" s="191"/>
      <c r="C15" s="192"/>
      <c r="D15" s="193"/>
      <c r="E15" s="194"/>
      <c r="F15" s="192" t="s">
        <v>27</v>
      </c>
      <c r="G15" s="191" t="s">
        <v>52</v>
      </c>
      <c r="H15" s="191" t="s">
        <v>43</v>
      </c>
      <c r="I15" s="191" t="s">
        <v>43</v>
      </c>
      <c r="J15" s="191" t="s">
        <v>43</v>
      </c>
      <c r="K15" s="191"/>
      <c r="L15" s="191" t="s">
        <v>27</v>
      </c>
      <c r="M15" s="191" t="s">
        <v>43</v>
      </c>
      <c r="N15" s="191" t="s">
        <v>43</v>
      </c>
      <c r="O15" s="191" t="s">
        <v>43</v>
      </c>
      <c r="P15" s="195"/>
    </row>
    <row r="16" spans="1:16" ht="13.5" thickBot="1">
      <c r="A16" s="199">
        <v>1</v>
      </c>
      <c r="B16" s="200">
        <v>2</v>
      </c>
      <c r="C16" s="201">
        <v>3</v>
      </c>
      <c r="D16" s="201">
        <v>4</v>
      </c>
      <c r="E16" s="202">
        <v>5</v>
      </c>
      <c r="F16" s="201">
        <v>6</v>
      </c>
      <c r="G16" s="200">
        <v>7</v>
      </c>
      <c r="H16" s="200">
        <v>8</v>
      </c>
      <c r="I16" s="200">
        <v>9</v>
      </c>
      <c r="J16" s="200">
        <v>10</v>
      </c>
      <c r="K16" s="200">
        <v>11</v>
      </c>
      <c r="L16" s="200">
        <v>12</v>
      </c>
      <c r="M16" s="200">
        <v>13</v>
      </c>
      <c r="N16" s="200">
        <v>14</v>
      </c>
      <c r="O16" s="200">
        <v>15</v>
      </c>
      <c r="P16" s="203">
        <v>16</v>
      </c>
    </row>
    <row r="17" spans="1:16">
      <c r="A17" s="186"/>
      <c r="B17" s="186"/>
      <c r="C17" s="136" t="s">
        <v>99</v>
      </c>
      <c r="D17" s="187"/>
      <c r="E17" s="188"/>
      <c r="F17" s="196"/>
      <c r="G17" s="186"/>
      <c r="H17" s="186"/>
      <c r="I17" s="186"/>
      <c r="J17" s="186"/>
      <c r="K17" s="197"/>
      <c r="L17" s="186"/>
      <c r="M17" s="186"/>
      <c r="N17" s="186"/>
      <c r="O17" s="186"/>
      <c r="P17" s="198"/>
    </row>
    <row r="18" spans="1:16">
      <c r="A18" s="97">
        <v>1</v>
      </c>
      <c r="B18" s="97" t="s">
        <v>31</v>
      </c>
      <c r="C18" s="100" t="s">
        <v>49</v>
      </c>
      <c r="D18" s="25" t="s">
        <v>38</v>
      </c>
      <c r="E18" s="45">
        <v>1</v>
      </c>
      <c r="F18" s="101"/>
      <c r="G18" s="102"/>
      <c r="H18" s="45"/>
      <c r="I18" s="45"/>
      <c r="J18" s="45"/>
      <c r="K18" s="103"/>
      <c r="L18" s="104"/>
      <c r="M18" s="105"/>
      <c r="N18" s="105"/>
      <c r="O18" s="105"/>
      <c r="P18" s="106"/>
    </row>
    <row r="19" spans="1:16">
      <c r="A19" s="186">
        <f>A18+1</f>
        <v>2</v>
      </c>
      <c r="B19" s="97" t="s">
        <v>31</v>
      </c>
      <c r="C19" s="107" t="s">
        <v>64</v>
      </c>
      <c r="D19" s="108" t="s">
        <v>38</v>
      </c>
      <c r="E19" s="109">
        <v>2</v>
      </c>
      <c r="F19" s="101"/>
      <c r="G19" s="102"/>
      <c r="H19" s="110"/>
      <c r="I19" s="110"/>
      <c r="J19" s="45"/>
      <c r="K19" s="103"/>
      <c r="L19" s="104"/>
      <c r="M19" s="105"/>
      <c r="N19" s="105"/>
      <c r="O19" s="105"/>
      <c r="P19" s="106"/>
    </row>
    <row r="20" spans="1:16">
      <c r="A20" s="186">
        <f t="shared" ref="A20:A83" si="0">A19+1</f>
        <v>3</v>
      </c>
      <c r="B20" s="97" t="s">
        <v>31</v>
      </c>
      <c r="C20" s="100" t="s">
        <v>65</v>
      </c>
      <c r="D20" s="25" t="s">
        <v>32</v>
      </c>
      <c r="E20" s="45">
        <v>29.5</v>
      </c>
      <c r="F20" s="101"/>
      <c r="G20" s="102"/>
      <c r="H20" s="111"/>
      <c r="I20" s="111"/>
      <c r="J20" s="45"/>
      <c r="K20" s="103"/>
      <c r="L20" s="104"/>
      <c r="M20" s="105"/>
      <c r="N20" s="105"/>
      <c r="O20" s="105"/>
      <c r="P20" s="106"/>
    </row>
    <row r="21" spans="1:16">
      <c r="A21" s="186">
        <f t="shared" si="0"/>
        <v>4</v>
      </c>
      <c r="B21" s="97" t="s">
        <v>31</v>
      </c>
      <c r="C21" s="100" t="s">
        <v>66</v>
      </c>
      <c r="D21" s="112" t="s">
        <v>50</v>
      </c>
      <c r="E21" s="110">
        <v>22</v>
      </c>
      <c r="F21" s="113"/>
      <c r="G21" s="102"/>
      <c r="H21" s="110"/>
      <c r="I21" s="110"/>
      <c r="J21" s="45"/>
      <c r="K21" s="103"/>
      <c r="L21" s="104"/>
      <c r="M21" s="105"/>
      <c r="N21" s="105"/>
      <c r="O21" s="105"/>
      <c r="P21" s="106"/>
    </row>
    <row r="22" spans="1:16">
      <c r="A22" s="186">
        <f t="shared" si="0"/>
        <v>5</v>
      </c>
      <c r="B22" s="97" t="s">
        <v>31</v>
      </c>
      <c r="C22" s="100" t="s">
        <v>67</v>
      </c>
      <c r="D22" s="114" t="s">
        <v>50</v>
      </c>
      <c r="E22" s="110">
        <v>3.8</v>
      </c>
      <c r="F22" s="113"/>
      <c r="G22" s="115"/>
      <c r="H22" s="110"/>
      <c r="I22" s="110"/>
      <c r="J22" s="45"/>
      <c r="K22" s="103"/>
      <c r="L22" s="104"/>
      <c r="M22" s="105"/>
      <c r="N22" s="105"/>
      <c r="O22" s="105"/>
      <c r="P22" s="106"/>
    </row>
    <row r="23" spans="1:16">
      <c r="A23" s="186">
        <f t="shared" si="0"/>
        <v>6</v>
      </c>
      <c r="B23" s="97" t="s">
        <v>31</v>
      </c>
      <c r="C23" s="100" t="s">
        <v>98</v>
      </c>
      <c r="D23" s="114" t="s">
        <v>38</v>
      </c>
      <c r="E23" s="110">
        <v>2</v>
      </c>
      <c r="F23" s="101"/>
      <c r="G23" s="102"/>
      <c r="H23" s="45"/>
      <c r="I23" s="45"/>
      <c r="J23" s="45"/>
      <c r="K23" s="103"/>
      <c r="L23" s="104"/>
      <c r="M23" s="105"/>
      <c r="N23" s="105"/>
      <c r="O23" s="105"/>
      <c r="P23" s="106"/>
    </row>
    <row r="24" spans="1:16" ht="25.5">
      <c r="A24" s="186">
        <f t="shared" si="0"/>
        <v>7</v>
      </c>
      <c r="B24" s="97" t="s">
        <v>31</v>
      </c>
      <c r="C24" s="100" t="s">
        <v>246</v>
      </c>
      <c r="D24" s="25" t="s">
        <v>32</v>
      </c>
      <c r="E24" s="45">
        <f>E21*3.2</f>
        <v>70.400000000000006</v>
      </c>
      <c r="F24" s="101"/>
      <c r="G24" s="102"/>
      <c r="H24" s="45"/>
      <c r="I24" s="45"/>
      <c r="J24" s="45"/>
      <c r="K24" s="103"/>
      <c r="L24" s="104"/>
      <c r="M24" s="105"/>
      <c r="N24" s="105"/>
      <c r="O24" s="105"/>
      <c r="P24" s="106"/>
    </row>
    <row r="25" spans="1:16" ht="25.5">
      <c r="A25" s="186">
        <f t="shared" si="0"/>
        <v>8</v>
      </c>
      <c r="B25" s="97" t="s">
        <v>31</v>
      </c>
      <c r="C25" s="15" t="s">
        <v>107</v>
      </c>
      <c r="D25" s="51" t="s">
        <v>38</v>
      </c>
      <c r="E25" s="30">
        <v>1</v>
      </c>
      <c r="F25" s="101"/>
      <c r="G25" s="102"/>
      <c r="H25" s="45"/>
      <c r="I25" s="45"/>
      <c r="J25" s="45"/>
      <c r="K25" s="103"/>
      <c r="L25" s="104"/>
      <c r="M25" s="105"/>
      <c r="N25" s="105"/>
      <c r="O25" s="105"/>
      <c r="P25" s="106"/>
    </row>
    <row r="26" spans="1:16">
      <c r="A26" s="186">
        <f t="shared" si="0"/>
        <v>9</v>
      </c>
      <c r="B26" s="97" t="s">
        <v>31</v>
      </c>
      <c r="C26" s="107" t="s">
        <v>68</v>
      </c>
      <c r="D26" s="108" t="s">
        <v>69</v>
      </c>
      <c r="E26" s="109">
        <v>30</v>
      </c>
      <c r="F26" s="101"/>
      <c r="G26" s="102"/>
      <c r="H26" s="45"/>
      <c r="I26" s="45"/>
      <c r="J26" s="45"/>
      <c r="K26" s="103"/>
      <c r="L26" s="104"/>
      <c r="M26" s="105"/>
      <c r="N26" s="105"/>
      <c r="O26" s="105"/>
      <c r="P26" s="106"/>
    </row>
    <row r="27" spans="1:16">
      <c r="A27" s="186">
        <f t="shared" si="0"/>
        <v>10</v>
      </c>
      <c r="B27" s="97" t="s">
        <v>31</v>
      </c>
      <c r="C27" s="116" t="s">
        <v>70</v>
      </c>
      <c r="D27" s="108" t="s">
        <v>33</v>
      </c>
      <c r="E27" s="109">
        <v>10</v>
      </c>
      <c r="F27" s="101"/>
      <c r="G27" s="102"/>
      <c r="H27" s="45"/>
      <c r="I27" s="45"/>
      <c r="J27" s="45"/>
      <c r="K27" s="103"/>
      <c r="L27" s="104"/>
      <c r="M27" s="105"/>
      <c r="N27" s="105"/>
      <c r="O27" s="105"/>
      <c r="P27" s="106"/>
    </row>
    <row r="28" spans="1:16">
      <c r="A28" s="186">
        <f t="shared" si="0"/>
        <v>11</v>
      </c>
      <c r="B28" s="97" t="s">
        <v>31</v>
      </c>
      <c r="C28" s="26" t="s">
        <v>71</v>
      </c>
      <c r="D28" s="117" t="s">
        <v>72</v>
      </c>
      <c r="E28" s="45">
        <v>30</v>
      </c>
      <c r="F28" s="101"/>
      <c r="G28" s="102"/>
      <c r="H28" s="45"/>
      <c r="I28" s="45"/>
      <c r="J28" s="110"/>
      <c r="K28" s="103"/>
      <c r="L28" s="104"/>
      <c r="M28" s="105"/>
      <c r="N28" s="105"/>
      <c r="O28" s="105"/>
      <c r="P28" s="106"/>
    </row>
    <row r="29" spans="1:16">
      <c r="A29" s="186"/>
      <c r="B29" s="97"/>
      <c r="C29" s="156" t="s">
        <v>101</v>
      </c>
      <c r="D29" s="114"/>
      <c r="E29" s="110"/>
      <c r="F29" s="132"/>
      <c r="G29" s="115"/>
      <c r="H29" s="110"/>
      <c r="I29" s="110"/>
      <c r="J29" s="45"/>
      <c r="K29" s="103"/>
      <c r="L29" s="104"/>
      <c r="M29" s="105"/>
      <c r="N29" s="105"/>
      <c r="O29" s="105"/>
      <c r="P29" s="106"/>
    </row>
    <row r="30" spans="1:16">
      <c r="A30" s="186">
        <v>12</v>
      </c>
      <c r="B30" s="97" t="s">
        <v>31</v>
      </c>
      <c r="C30" s="100" t="s">
        <v>281</v>
      </c>
      <c r="D30" s="114" t="s">
        <v>32</v>
      </c>
      <c r="E30" s="45">
        <f>E20</f>
        <v>29.5</v>
      </c>
      <c r="F30" s="101"/>
      <c r="G30" s="102"/>
      <c r="H30" s="111"/>
      <c r="I30" s="111"/>
      <c r="J30" s="45"/>
      <c r="K30" s="103"/>
      <c r="L30" s="104"/>
      <c r="M30" s="105"/>
      <c r="N30" s="105"/>
      <c r="O30" s="105"/>
      <c r="P30" s="106"/>
    </row>
    <row r="31" spans="1:16">
      <c r="A31" s="186">
        <f t="shared" si="0"/>
        <v>13</v>
      </c>
      <c r="B31" s="97" t="s">
        <v>31</v>
      </c>
      <c r="C31" s="26" t="s">
        <v>84</v>
      </c>
      <c r="D31" s="114" t="s">
        <v>32</v>
      </c>
      <c r="E31" s="110">
        <f>E30</f>
        <v>29.5</v>
      </c>
      <c r="F31" s="101"/>
      <c r="G31" s="102"/>
      <c r="H31" s="110"/>
      <c r="I31" s="110"/>
      <c r="J31" s="105"/>
      <c r="K31" s="103"/>
      <c r="L31" s="104"/>
      <c r="M31" s="105"/>
      <c r="N31" s="105"/>
      <c r="O31" s="105"/>
      <c r="P31" s="106"/>
    </row>
    <row r="32" spans="1:16">
      <c r="A32" s="186">
        <f t="shared" si="0"/>
        <v>14</v>
      </c>
      <c r="B32" s="97"/>
      <c r="C32" s="119" t="s">
        <v>85</v>
      </c>
      <c r="D32" s="114" t="s">
        <v>28</v>
      </c>
      <c r="E32" s="110">
        <f>E31*0.2</f>
        <v>5.9</v>
      </c>
      <c r="F32" s="124"/>
      <c r="G32" s="124"/>
      <c r="H32" s="110"/>
      <c r="I32" s="110"/>
      <c r="J32" s="105"/>
      <c r="K32" s="103"/>
      <c r="L32" s="104"/>
      <c r="M32" s="105"/>
      <c r="N32" s="105"/>
      <c r="O32" s="105"/>
      <c r="P32" s="106"/>
    </row>
    <row r="33" spans="1:16">
      <c r="A33" s="186">
        <f t="shared" si="0"/>
        <v>15</v>
      </c>
      <c r="B33" s="97"/>
      <c r="C33" s="119" t="s">
        <v>86</v>
      </c>
      <c r="D33" s="114" t="s">
        <v>34</v>
      </c>
      <c r="E33" s="110">
        <f>E31/3</f>
        <v>9.83</v>
      </c>
      <c r="F33" s="124"/>
      <c r="G33" s="124"/>
      <c r="H33" s="110"/>
      <c r="I33" s="110"/>
      <c r="J33" s="105"/>
      <c r="K33" s="103"/>
      <c r="L33" s="104"/>
      <c r="M33" s="105"/>
      <c r="N33" s="105"/>
      <c r="O33" s="105"/>
      <c r="P33" s="106"/>
    </row>
    <row r="34" spans="1:16" ht="14.25" customHeight="1">
      <c r="A34" s="186">
        <f t="shared" si="0"/>
        <v>16</v>
      </c>
      <c r="B34" s="97" t="s">
        <v>31</v>
      </c>
      <c r="C34" s="24" t="s">
        <v>87</v>
      </c>
      <c r="D34" s="25" t="s">
        <v>32</v>
      </c>
      <c r="E34" s="110">
        <f>E31</f>
        <v>29.5</v>
      </c>
      <c r="F34" s="122"/>
      <c r="G34" s="122"/>
      <c r="H34" s="121"/>
      <c r="I34" s="121"/>
      <c r="J34" s="110"/>
      <c r="K34" s="103"/>
      <c r="L34" s="104"/>
      <c r="M34" s="105"/>
      <c r="N34" s="105"/>
      <c r="O34" s="105"/>
      <c r="P34" s="106"/>
    </row>
    <row r="35" spans="1:16" ht="36.6" customHeight="1">
      <c r="A35" s="186">
        <f t="shared" si="0"/>
        <v>17</v>
      </c>
      <c r="B35" s="97"/>
      <c r="C35" s="119" t="s">
        <v>298</v>
      </c>
      <c r="D35" s="25" t="s">
        <v>32</v>
      </c>
      <c r="E35" s="45">
        <f>E34*1.1</f>
        <v>32.450000000000003</v>
      </c>
      <c r="F35" s="121"/>
      <c r="G35" s="121"/>
      <c r="H35" s="121"/>
      <c r="I35" s="121"/>
      <c r="J35" s="121"/>
      <c r="K35" s="103"/>
      <c r="L35" s="104"/>
      <c r="M35" s="105"/>
      <c r="N35" s="105"/>
      <c r="O35" s="105"/>
      <c r="P35" s="106"/>
    </row>
    <row r="36" spans="1:16">
      <c r="A36" s="186">
        <f t="shared" si="0"/>
        <v>18</v>
      </c>
      <c r="B36" s="97"/>
      <c r="C36" s="119" t="s">
        <v>88</v>
      </c>
      <c r="D36" s="25" t="s">
        <v>28</v>
      </c>
      <c r="E36" s="45">
        <f>E34*2</f>
        <v>59</v>
      </c>
      <c r="F36" s="121"/>
      <c r="G36" s="121"/>
      <c r="H36" s="121"/>
      <c r="I36" s="121"/>
      <c r="J36" s="121"/>
      <c r="K36" s="103"/>
      <c r="L36" s="104"/>
      <c r="M36" s="105"/>
      <c r="N36" s="105"/>
      <c r="O36" s="105"/>
      <c r="P36" s="106"/>
    </row>
    <row r="37" spans="1:16">
      <c r="A37" s="186">
        <f t="shared" si="0"/>
        <v>19</v>
      </c>
      <c r="B37" s="97"/>
      <c r="C37" s="125" t="s">
        <v>89</v>
      </c>
      <c r="D37" s="126" t="s">
        <v>74</v>
      </c>
      <c r="E37" s="127">
        <v>52</v>
      </c>
      <c r="F37" s="128"/>
      <c r="G37" s="128"/>
      <c r="H37" s="128"/>
      <c r="I37" s="128"/>
      <c r="J37" s="128"/>
      <c r="K37" s="103"/>
      <c r="L37" s="104"/>
      <c r="M37" s="105"/>
      <c r="N37" s="105"/>
      <c r="O37" s="105"/>
      <c r="P37" s="106"/>
    </row>
    <row r="38" spans="1:16">
      <c r="A38" s="186">
        <f t="shared" si="0"/>
        <v>20</v>
      </c>
      <c r="B38" s="97"/>
      <c r="C38" s="119" t="s">
        <v>90</v>
      </c>
      <c r="D38" s="25" t="s">
        <v>32</v>
      </c>
      <c r="E38" s="45">
        <f>E34</f>
        <v>29.5</v>
      </c>
      <c r="F38" s="121"/>
      <c r="G38" s="121"/>
      <c r="H38" s="121"/>
      <c r="I38" s="121"/>
      <c r="J38" s="121"/>
      <c r="K38" s="103"/>
      <c r="L38" s="104"/>
      <c r="M38" s="105"/>
      <c r="N38" s="105"/>
      <c r="O38" s="105"/>
      <c r="P38" s="106"/>
    </row>
    <row r="39" spans="1:16" ht="38.25">
      <c r="A39" s="186">
        <f t="shared" si="0"/>
        <v>21</v>
      </c>
      <c r="B39" s="97" t="s">
        <v>31</v>
      </c>
      <c r="C39" s="26" t="s">
        <v>311</v>
      </c>
      <c r="D39" s="25" t="s">
        <v>77</v>
      </c>
      <c r="E39" s="110">
        <f>E21</f>
        <v>22</v>
      </c>
      <c r="F39" s="122"/>
      <c r="G39" s="124"/>
      <c r="H39" s="121"/>
      <c r="I39" s="121"/>
      <c r="J39" s="110"/>
      <c r="K39" s="103"/>
      <c r="L39" s="104"/>
      <c r="M39" s="105"/>
      <c r="N39" s="105"/>
      <c r="O39" s="105"/>
      <c r="P39" s="106"/>
    </row>
    <row r="40" spans="1:16">
      <c r="A40" s="186"/>
      <c r="B40" s="97"/>
      <c r="C40" s="156" t="s">
        <v>102</v>
      </c>
      <c r="D40" s="114"/>
      <c r="E40" s="110"/>
      <c r="F40" s="132"/>
      <c r="G40" s="115"/>
      <c r="H40" s="110"/>
      <c r="I40" s="110"/>
      <c r="J40" s="45"/>
      <c r="K40" s="103"/>
      <c r="L40" s="104"/>
      <c r="M40" s="105"/>
      <c r="N40" s="105"/>
      <c r="O40" s="105"/>
      <c r="P40" s="106"/>
    </row>
    <row r="41" spans="1:16" ht="38.25">
      <c r="A41" s="186">
        <v>22</v>
      </c>
      <c r="B41" s="97" t="s">
        <v>31</v>
      </c>
      <c r="C41" s="157" t="s">
        <v>212</v>
      </c>
      <c r="D41" s="158" t="s">
        <v>32</v>
      </c>
      <c r="E41" s="176">
        <f>E24</f>
        <v>70.400000000000006</v>
      </c>
      <c r="F41" s="159"/>
      <c r="G41" s="151"/>
      <c r="H41" s="152"/>
      <c r="I41" s="152"/>
      <c r="J41" s="160"/>
      <c r="K41" s="161"/>
      <c r="L41" s="162"/>
      <c r="M41" s="163"/>
      <c r="N41" s="163"/>
      <c r="O41" s="163"/>
      <c r="P41" s="153"/>
    </row>
    <row r="42" spans="1:16">
      <c r="A42" s="186">
        <f t="shared" si="0"/>
        <v>23</v>
      </c>
      <c r="B42" s="97"/>
      <c r="C42" s="154" t="s">
        <v>215</v>
      </c>
      <c r="D42" s="164" t="s">
        <v>216</v>
      </c>
      <c r="E42" s="160">
        <v>18</v>
      </c>
      <c r="F42" s="151"/>
      <c r="G42" s="151"/>
      <c r="H42" s="152"/>
      <c r="I42" s="152"/>
      <c r="J42" s="160"/>
      <c r="K42" s="161"/>
      <c r="L42" s="162"/>
      <c r="M42" s="163"/>
      <c r="N42" s="163"/>
      <c r="O42" s="163"/>
      <c r="P42" s="153"/>
    </row>
    <row r="43" spans="1:16">
      <c r="A43" s="186">
        <f t="shared" si="0"/>
        <v>24</v>
      </c>
      <c r="B43" s="97"/>
      <c r="C43" s="154" t="s">
        <v>161</v>
      </c>
      <c r="D43" s="164" t="s">
        <v>32</v>
      </c>
      <c r="E43" s="152">
        <v>70.400000000000006</v>
      </c>
      <c r="F43" s="151"/>
      <c r="G43" s="151"/>
      <c r="H43" s="152"/>
      <c r="I43" s="152"/>
      <c r="J43" s="152"/>
      <c r="K43" s="161"/>
      <c r="L43" s="162"/>
      <c r="M43" s="163"/>
      <c r="N43" s="163"/>
      <c r="O43" s="163"/>
      <c r="P43" s="153"/>
    </row>
    <row r="44" spans="1:16" ht="25.5">
      <c r="A44" s="186">
        <f t="shared" si="0"/>
        <v>25</v>
      </c>
      <c r="B44" s="97" t="s">
        <v>31</v>
      </c>
      <c r="C44" s="157" t="s">
        <v>202</v>
      </c>
      <c r="D44" s="158" t="s">
        <v>32</v>
      </c>
      <c r="E44" s="176">
        <v>5.76</v>
      </c>
      <c r="F44" s="159"/>
      <c r="G44" s="151"/>
      <c r="H44" s="152"/>
      <c r="I44" s="152"/>
      <c r="J44" s="160"/>
      <c r="K44" s="161"/>
      <c r="L44" s="162"/>
      <c r="M44" s="163"/>
      <c r="N44" s="163"/>
      <c r="O44" s="163"/>
      <c r="P44" s="153"/>
    </row>
    <row r="45" spans="1:16">
      <c r="A45" s="186">
        <f t="shared" si="0"/>
        <v>26</v>
      </c>
      <c r="B45" s="97"/>
      <c r="C45" s="154" t="s">
        <v>203</v>
      </c>
      <c r="D45" s="164" t="s">
        <v>32</v>
      </c>
      <c r="E45" s="160">
        <f>E44</f>
        <v>5.76</v>
      </c>
      <c r="F45" s="151"/>
      <c r="G45" s="151"/>
      <c r="H45" s="152"/>
      <c r="I45" s="152"/>
      <c r="J45" s="160"/>
      <c r="K45" s="161"/>
      <c r="L45" s="162"/>
      <c r="M45" s="163"/>
      <c r="N45" s="163"/>
      <c r="O45" s="163"/>
      <c r="P45" s="153"/>
    </row>
    <row r="46" spans="1:16">
      <c r="A46" s="186">
        <f t="shared" si="0"/>
        <v>27</v>
      </c>
      <c r="B46" s="97"/>
      <c r="C46" s="154" t="s">
        <v>96</v>
      </c>
      <c r="D46" s="164" t="s">
        <v>32</v>
      </c>
      <c r="E46" s="152">
        <f>E44*1.1</f>
        <v>6.34</v>
      </c>
      <c r="F46" s="151"/>
      <c r="G46" s="151"/>
      <c r="H46" s="152"/>
      <c r="I46" s="152"/>
      <c r="J46" s="152"/>
      <c r="K46" s="161"/>
      <c r="L46" s="162"/>
      <c r="M46" s="163"/>
      <c r="N46" s="163"/>
      <c r="O46" s="163"/>
      <c r="P46" s="153"/>
    </row>
    <row r="47" spans="1:16">
      <c r="A47" s="186">
        <f t="shared" si="0"/>
        <v>28</v>
      </c>
      <c r="B47" s="97"/>
      <c r="C47" s="165" t="s">
        <v>103</v>
      </c>
      <c r="D47" s="158" t="s">
        <v>13</v>
      </c>
      <c r="E47" s="176">
        <f>ROUND(E46/0.15*1.1/3,0)</f>
        <v>15</v>
      </c>
      <c r="F47" s="151"/>
      <c r="G47" s="151"/>
      <c r="H47" s="152"/>
      <c r="I47" s="152"/>
      <c r="J47" s="152"/>
      <c r="K47" s="161"/>
      <c r="L47" s="162"/>
      <c r="M47" s="163"/>
      <c r="N47" s="163"/>
      <c r="O47" s="163"/>
      <c r="P47" s="153"/>
    </row>
    <row r="48" spans="1:16">
      <c r="A48" s="186">
        <f t="shared" si="0"/>
        <v>29</v>
      </c>
      <c r="B48" s="97"/>
      <c r="C48" s="154" t="s">
        <v>276</v>
      </c>
      <c r="D48" s="164" t="s">
        <v>13</v>
      </c>
      <c r="E48" s="152">
        <v>173</v>
      </c>
      <c r="F48" s="151"/>
      <c r="G48" s="151"/>
      <c r="H48" s="152"/>
      <c r="I48" s="152"/>
      <c r="J48" s="152"/>
      <c r="K48" s="161"/>
      <c r="L48" s="162"/>
      <c r="M48" s="163"/>
      <c r="N48" s="163"/>
      <c r="O48" s="163"/>
      <c r="P48" s="153"/>
    </row>
    <row r="49" spans="1:16" ht="13.5" customHeight="1">
      <c r="A49" s="186">
        <f t="shared" si="0"/>
        <v>30</v>
      </c>
      <c r="B49" s="97"/>
      <c r="C49" s="154" t="s">
        <v>277</v>
      </c>
      <c r="D49" s="164" t="s">
        <v>28</v>
      </c>
      <c r="E49" s="152">
        <f>E44*0.7</f>
        <v>4.03</v>
      </c>
      <c r="F49" s="151"/>
      <c r="G49" s="151"/>
      <c r="H49" s="152"/>
      <c r="I49" s="152"/>
      <c r="J49" s="152"/>
      <c r="K49" s="161"/>
      <c r="L49" s="162"/>
      <c r="M49" s="163"/>
      <c r="N49" s="163"/>
      <c r="O49" s="163"/>
      <c r="P49" s="153"/>
    </row>
    <row r="50" spans="1:16" ht="14.25" customHeight="1">
      <c r="A50" s="186">
        <f t="shared" si="0"/>
        <v>31</v>
      </c>
      <c r="B50" s="97"/>
      <c r="C50" s="154" t="s">
        <v>278</v>
      </c>
      <c r="D50" s="164" t="s">
        <v>34</v>
      </c>
      <c r="E50" s="152">
        <f>E44*0.14</f>
        <v>0.81</v>
      </c>
      <c r="F50" s="151"/>
      <c r="G50" s="151"/>
      <c r="H50" s="152"/>
      <c r="I50" s="152"/>
      <c r="J50" s="152"/>
      <c r="K50" s="161"/>
      <c r="L50" s="162"/>
      <c r="M50" s="163"/>
      <c r="N50" s="163"/>
      <c r="O50" s="163"/>
      <c r="P50" s="153"/>
    </row>
    <row r="51" spans="1:16" ht="25.5">
      <c r="A51" s="186">
        <f t="shared" si="0"/>
        <v>32</v>
      </c>
      <c r="B51" s="97" t="s">
        <v>31</v>
      </c>
      <c r="C51" s="166" t="s">
        <v>218</v>
      </c>
      <c r="D51" s="167" t="s">
        <v>32</v>
      </c>
      <c r="E51" s="160">
        <v>70.400000000000006</v>
      </c>
      <c r="F51" s="168"/>
      <c r="G51" s="151"/>
      <c r="H51" s="160"/>
      <c r="I51" s="160"/>
      <c r="J51" s="152"/>
      <c r="K51" s="161"/>
      <c r="L51" s="162"/>
      <c r="M51" s="163"/>
      <c r="N51" s="163"/>
      <c r="O51" s="163"/>
      <c r="P51" s="153"/>
    </row>
    <row r="52" spans="1:16">
      <c r="A52" s="186">
        <f t="shared" si="0"/>
        <v>33</v>
      </c>
      <c r="B52" s="97"/>
      <c r="C52" s="154" t="s">
        <v>282</v>
      </c>
      <c r="D52" s="167" t="s">
        <v>32</v>
      </c>
      <c r="E52" s="160">
        <f>E51*0.3</f>
        <v>21.12</v>
      </c>
      <c r="F52" s="169"/>
      <c r="G52" s="169"/>
      <c r="H52" s="160"/>
      <c r="I52" s="160"/>
      <c r="J52" s="160"/>
      <c r="K52" s="161"/>
      <c r="L52" s="162"/>
      <c r="M52" s="163"/>
      <c r="N52" s="163"/>
      <c r="O52" s="163"/>
      <c r="P52" s="153"/>
    </row>
    <row r="53" spans="1:16">
      <c r="A53" s="186">
        <f t="shared" si="0"/>
        <v>34</v>
      </c>
      <c r="B53" s="97"/>
      <c r="C53" s="154" t="s">
        <v>92</v>
      </c>
      <c r="D53" s="167" t="s">
        <v>34</v>
      </c>
      <c r="E53" s="160">
        <f>E51*0.2</f>
        <v>14.08</v>
      </c>
      <c r="F53" s="169"/>
      <c r="G53" s="169"/>
      <c r="H53" s="160"/>
      <c r="I53" s="160"/>
      <c r="J53" s="160"/>
      <c r="K53" s="161"/>
      <c r="L53" s="162"/>
      <c r="M53" s="163"/>
      <c r="N53" s="163"/>
      <c r="O53" s="163"/>
      <c r="P53" s="153"/>
    </row>
    <row r="54" spans="1:16">
      <c r="A54" s="186">
        <f t="shared" si="0"/>
        <v>35</v>
      </c>
      <c r="B54" s="97"/>
      <c r="C54" s="170" t="s">
        <v>93</v>
      </c>
      <c r="D54" s="167" t="s">
        <v>34</v>
      </c>
      <c r="E54" s="160">
        <f>E51*0.1</f>
        <v>7.04</v>
      </c>
      <c r="F54" s="169"/>
      <c r="G54" s="169"/>
      <c r="H54" s="160"/>
      <c r="I54" s="160"/>
      <c r="J54" s="160"/>
      <c r="K54" s="161"/>
      <c r="L54" s="162"/>
      <c r="M54" s="163"/>
      <c r="N54" s="163"/>
      <c r="O54" s="163"/>
      <c r="P54" s="153"/>
    </row>
    <row r="55" spans="1:16">
      <c r="A55" s="186">
        <f t="shared" si="0"/>
        <v>36</v>
      </c>
      <c r="B55" s="97"/>
      <c r="C55" s="154" t="s">
        <v>35</v>
      </c>
      <c r="D55" s="167" t="s">
        <v>94</v>
      </c>
      <c r="E55" s="160">
        <v>12</v>
      </c>
      <c r="F55" s="169"/>
      <c r="G55" s="169"/>
      <c r="H55" s="160"/>
      <c r="I55" s="160"/>
      <c r="J55" s="160"/>
      <c r="K55" s="161"/>
      <c r="L55" s="162"/>
      <c r="M55" s="163"/>
      <c r="N55" s="163"/>
      <c r="O55" s="163"/>
      <c r="P55" s="153"/>
    </row>
    <row r="56" spans="1:16">
      <c r="A56" s="186">
        <f t="shared" si="0"/>
        <v>37</v>
      </c>
      <c r="B56" s="97"/>
      <c r="C56" s="154" t="s">
        <v>36</v>
      </c>
      <c r="D56" s="167" t="s">
        <v>32</v>
      </c>
      <c r="E56" s="160">
        <f>E51</f>
        <v>70.400000000000006</v>
      </c>
      <c r="F56" s="169"/>
      <c r="G56" s="169"/>
      <c r="H56" s="160"/>
      <c r="I56" s="160"/>
      <c r="J56" s="160"/>
      <c r="K56" s="161"/>
      <c r="L56" s="162"/>
      <c r="M56" s="163"/>
      <c r="N56" s="163"/>
      <c r="O56" s="163"/>
      <c r="P56" s="153"/>
    </row>
    <row r="57" spans="1:16" s="180" customFormat="1">
      <c r="A57" s="186">
        <f t="shared" si="0"/>
        <v>38</v>
      </c>
      <c r="B57" s="97" t="s">
        <v>31</v>
      </c>
      <c r="C57" s="166" t="s">
        <v>251</v>
      </c>
      <c r="D57" s="167" t="s">
        <v>32</v>
      </c>
      <c r="E57" s="160">
        <v>8</v>
      </c>
      <c r="F57" s="168"/>
      <c r="G57" s="151"/>
      <c r="H57" s="160"/>
      <c r="I57" s="160"/>
      <c r="J57" s="152"/>
      <c r="K57" s="161"/>
      <c r="L57" s="162"/>
      <c r="M57" s="163"/>
      <c r="N57" s="163"/>
      <c r="O57" s="163"/>
      <c r="P57" s="153"/>
    </row>
    <row r="58" spans="1:16" ht="25.5">
      <c r="A58" s="186">
        <f t="shared" si="0"/>
        <v>39</v>
      </c>
      <c r="B58" s="97"/>
      <c r="C58" s="154" t="s">
        <v>283</v>
      </c>
      <c r="D58" s="164" t="s">
        <v>28</v>
      </c>
      <c r="E58" s="152">
        <f>E57*0.35</f>
        <v>2.8</v>
      </c>
      <c r="F58" s="151"/>
      <c r="G58" s="151"/>
      <c r="H58" s="152"/>
      <c r="I58" s="152"/>
      <c r="J58" s="152"/>
      <c r="K58" s="152"/>
      <c r="L58" s="162"/>
      <c r="M58" s="163"/>
      <c r="N58" s="163"/>
      <c r="O58" s="163"/>
      <c r="P58" s="152"/>
    </row>
    <row r="59" spans="1:16" ht="25.5">
      <c r="A59" s="186">
        <f t="shared" si="0"/>
        <v>40</v>
      </c>
      <c r="B59" s="97"/>
      <c r="C59" s="48" t="s">
        <v>247</v>
      </c>
      <c r="D59" s="164" t="s">
        <v>32</v>
      </c>
      <c r="E59" s="152">
        <v>64</v>
      </c>
      <c r="F59" s="173"/>
      <c r="G59" s="174"/>
      <c r="H59" s="163"/>
      <c r="I59" s="175"/>
      <c r="J59" s="175"/>
      <c r="K59" s="152"/>
      <c r="L59" s="162"/>
      <c r="M59" s="163"/>
      <c r="N59" s="163"/>
      <c r="O59" s="163"/>
      <c r="P59" s="152"/>
    </row>
    <row r="60" spans="1:16" ht="25.5">
      <c r="A60" s="186">
        <f t="shared" si="0"/>
        <v>41</v>
      </c>
      <c r="B60" s="97"/>
      <c r="C60" s="326" t="s">
        <v>300</v>
      </c>
      <c r="D60" s="164" t="s">
        <v>32</v>
      </c>
      <c r="E60" s="152">
        <v>64</v>
      </c>
      <c r="F60" s="173"/>
      <c r="G60" s="174"/>
      <c r="H60" s="163"/>
      <c r="I60" s="175"/>
      <c r="J60" s="175"/>
      <c r="K60" s="152"/>
      <c r="L60" s="162"/>
      <c r="M60" s="163"/>
      <c r="N60" s="163"/>
      <c r="O60" s="163"/>
      <c r="P60" s="152"/>
    </row>
    <row r="61" spans="1:16">
      <c r="A61" s="186">
        <f t="shared" si="0"/>
        <v>42</v>
      </c>
      <c r="B61" s="97"/>
      <c r="C61" s="326" t="s">
        <v>248</v>
      </c>
      <c r="D61" s="164" t="s">
        <v>32</v>
      </c>
      <c r="E61" s="152">
        <v>64</v>
      </c>
      <c r="F61" s="173"/>
      <c r="G61" s="174"/>
      <c r="H61" s="163"/>
      <c r="I61" s="175"/>
      <c r="J61" s="175"/>
      <c r="K61" s="152"/>
      <c r="L61" s="162"/>
      <c r="M61" s="163"/>
      <c r="N61" s="163"/>
      <c r="O61" s="163"/>
      <c r="P61" s="152"/>
    </row>
    <row r="62" spans="1:16" ht="25.5">
      <c r="A62" s="186">
        <f t="shared" si="0"/>
        <v>43</v>
      </c>
      <c r="B62" s="97"/>
      <c r="C62" s="325" t="s">
        <v>249</v>
      </c>
      <c r="D62" s="164" t="s">
        <v>32</v>
      </c>
      <c r="E62" s="152">
        <v>64</v>
      </c>
      <c r="F62" s="173"/>
      <c r="G62" s="174"/>
      <c r="H62" s="163"/>
      <c r="I62" s="175"/>
      <c r="J62" s="175"/>
      <c r="K62" s="152"/>
      <c r="L62" s="162"/>
      <c r="M62" s="163"/>
      <c r="N62" s="163"/>
      <c r="O62" s="163"/>
      <c r="P62" s="152"/>
    </row>
    <row r="63" spans="1:16">
      <c r="A63" s="186"/>
      <c r="B63" s="97"/>
      <c r="C63" s="156" t="s">
        <v>105</v>
      </c>
      <c r="D63" s="25"/>
      <c r="E63" s="45"/>
      <c r="F63" s="113"/>
      <c r="G63" s="115"/>
      <c r="H63" s="45"/>
      <c r="I63" s="45"/>
      <c r="J63" s="45"/>
      <c r="K63" s="45"/>
      <c r="L63" s="104"/>
      <c r="M63" s="105"/>
      <c r="N63" s="105"/>
      <c r="O63" s="105"/>
      <c r="P63" s="45"/>
    </row>
    <row r="64" spans="1:16">
      <c r="A64" s="186">
        <v>44</v>
      </c>
      <c r="B64" s="97" t="s">
        <v>31</v>
      </c>
      <c r="C64" s="26" t="s">
        <v>187</v>
      </c>
      <c r="D64" s="25" t="s">
        <v>32</v>
      </c>
      <c r="E64" s="110">
        <f>E20</f>
        <v>29.5</v>
      </c>
      <c r="F64" s="113"/>
      <c r="G64" s="113"/>
      <c r="H64" s="45"/>
      <c r="I64" s="45"/>
      <c r="J64" s="110"/>
      <c r="K64" s="103"/>
      <c r="L64" s="104"/>
      <c r="M64" s="105"/>
      <c r="N64" s="105"/>
      <c r="O64" s="105"/>
      <c r="P64" s="106"/>
    </row>
    <row r="65" spans="1:16">
      <c r="A65" s="186">
        <f t="shared" si="0"/>
        <v>45</v>
      </c>
      <c r="B65" s="97"/>
      <c r="C65" s="154" t="s">
        <v>95</v>
      </c>
      <c r="D65" s="164" t="s">
        <v>32</v>
      </c>
      <c r="E65" s="160">
        <f>E64</f>
        <v>29.5</v>
      </c>
      <c r="F65" s="151"/>
      <c r="G65" s="151"/>
      <c r="H65" s="152"/>
      <c r="I65" s="152"/>
      <c r="J65" s="160"/>
      <c r="K65" s="161"/>
      <c r="L65" s="162"/>
      <c r="M65" s="163"/>
      <c r="N65" s="163"/>
      <c r="O65" s="163"/>
      <c r="P65" s="153"/>
    </row>
    <row r="66" spans="1:16">
      <c r="A66" s="186">
        <f t="shared" si="0"/>
        <v>46</v>
      </c>
      <c r="B66" s="97"/>
      <c r="C66" s="154" t="s">
        <v>96</v>
      </c>
      <c r="D66" s="164" t="s">
        <v>32</v>
      </c>
      <c r="E66" s="152">
        <f>E64*1.1</f>
        <v>32.450000000000003</v>
      </c>
      <c r="F66" s="151"/>
      <c r="G66" s="151"/>
      <c r="H66" s="152"/>
      <c r="I66" s="152"/>
      <c r="J66" s="152"/>
      <c r="K66" s="161"/>
      <c r="L66" s="162"/>
      <c r="M66" s="163"/>
      <c r="N66" s="163"/>
      <c r="O66" s="163"/>
      <c r="P66" s="153"/>
    </row>
    <row r="67" spans="1:16">
      <c r="A67" s="186">
        <f t="shared" si="0"/>
        <v>47</v>
      </c>
      <c r="B67" s="97"/>
      <c r="C67" s="165" t="s">
        <v>103</v>
      </c>
      <c r="D67" s="158" t="s">
        <v>13</v>
      </c>
      <c r="E67" s="176">
        <f>ROUND(E66/0.15*1.1/3,0)</f>
        <v>79</v>
      </c>
      <c r="F67" s="151"/>
      <c r="G67" s="151"/>
      <c r="H67" s="152"/>
      <c r="I67" s="152"/>
      <c r="J67" s="152"/>
      <c r="K67" s="161"/>
      <c r="L67" s="162"/>
      <c r="M67" s="163"/>
      <c r="N67" s="163"/>
      <c r="O67" s="163"/>
      <c r="P67" s="153"/>
    </row>
    <row r="68" spans="1:16">
      <c r="A68" s="186">
        <f t="shared" si="0"/>
        <v>48</v>
      </c>
      <c r="B68" s="97"/>
      <c r="C68" s="154" t="s">
        <v>276</v>
      </c>
      <c r="D68" s="164" t="s">
        <v>13</v>
      </c>
      <c r="E68" s="152">
        <f>E64*30</f>
        <v>885</v>
      </c>
      <c r="F68" s="151"/>
      <c r="G68" s="151"/>
      <c r="H68" s="152"/>
      <c r="I68" s="152"/>
      <c r="J68" s="152"/>
      <c r="K68" s="161"/>
      <c r="L68" s="162"/>
      <c r="M68" s="163"/>
      <c r="N68" s="163"/>
      <c r="O68" s="163"/>
      <c r="P68" s="153"/>
    </row>
    <row r="69" spans="1:16">
      <c r="A69" s="186">
        <f t="shared" si="0"/>
        <v>49</v>
      </c>
      <c r="B69" s="97"/>
      <c r="C69" s="154" t="s">
        <v>277</v>
      </c>
      <c r="D69" s="164" t="s">
        <v>28</v>
      </c>
      <c r="E69" s="152">
        <f>E64*0.7</f>
        <v>20.65</v>
      </c>
      <c r="F69" s="151"/>
      <c r="G69" s="151"/>
      <c r="H69" s="152"/>
      <c r="I69" s="152"/>
      <c r="J69" s="152"/>
      <c r="K69" s="161"/>
      <c r="L69" s="162"/>
      <c r="M69" s="163"/>
      <c r="N69" s="163"/>
      <c r="O69" s="163"/>
      <c r="P69" s="153"/>
    </row>
    <row r="70" spans="1:16">
      <c r="A70" s="186">
        <f t="shared" si="0"/>
        <v>50</v>
      </c>
      <c r="B70" s="97"/>
      <c r="C70" s="154" t="s">
        <v>278</v>
      </c>
      <c r="D70" s="164" t="s">
        <v>34</v>
      </c>
      <c r="E70" s="152">
        <f>E64*0.14</f>
        <v>4.13</v>
      </c>
      <c r="F70" s="151"/>
      <c r="G70" s="151"/>
      <c r="H70" s="152"/>
      <c r="I70" s="152"/>
      <c r="J70" s="152"/>
      <c r="K70" s="161"/>
      <c r="L70" s="162"/>
      <c r="M70" s="163"/>
      <c r="N70" s="163"/>
      <c r="O70" s="163"/>
      <c r="P70" s="153"/>
    </row>
    <row r="71" spans="1:16">
      <c r="A71" s="186">
        <f t="shared" si="0"/>
        <v>51</v>
      </c>
      <c r="B71" s="97" t="s">
        <v>31</v>
      </c>
      <c r="C71" s="26" t="s">
        <v>97</v>
      </c>
      <c r="D71" s="25" t="s">
        <v>32</v>
      </c>
      <c r="E71" s="45">
        <f>E64</f>
        <v>29.5</v>
      </c>
      <c r="F71" s="124"/>
      <c r="G71" s="113"/>
      <c r="H71" s="160"/>
      <c r="I71" s="160"/>
      <c r="J71" s="152"/>
      <c r="K71" s="103"/>
      <c r="L71" s="104"/>
      <c r="M71" s="105"/>
      <c r="N71" s="105"/>
      <c r="O71" s="105"/>
      <c r="P71" s="106"/>
    </row>
    <row r="72" spans="1:16">
      <c r="A72" s="186">
        <f t="shared" si="0"/>
        <v>52</v>
      </c>
      <c r="B72" s="97"/>
      <c r="C72" s="154" t="s">
        <v>282</v>
      </c>
      <c r="D72" s="167" t="s">
        <v>32</v>
      </c>
      <c r="E72" s="160">
        <f>E71*0.3</f>
        <v>8.85</v>
      </c>
      <c r="F72" s="169"/>
      <c r="G72" s="169"/>
      <c r="H72" s="160"/>
      <c r="I72" s="160"/>
      <c r="J72" s="160"/>
      <c r="K72" s="161"/>
      <c r="L72" s="162"/>
      <c r="M72" s="163"/>
      <c r="N72" s="163"/>
      <c r="O72" s="163"/>
      <c r="P72" s="153"/>
    </row>
    <row r="73" spans="1:16">
      <c r="A73" s="186">
        <f t="shared" si="0"/>
        <v>53</v>
      </c>
      <c r="B73" s="97"/>
      <c r="C73" s="154" t="s">
        <v>92</v>
      </c>
      <c r="D73" s="167" t="s">
        <v>34</v>
      </c>
      <c r="E73" s="160">
        <f>E71*0.2</f>
        <v>5.9</v>
      </c>
      <c r="F73" s="169"/>
      <c r="G73" s="169"/>
      <c r="H73" s="160"/>
      <c r="I73" s="160"/>
      <c r="J73" s="160"/>
      <c r="K73" s="161"/>
      <c r="L73" s="162"/>
      <c r="M73" s="163"/>
      <c r="N73" s="163"/>
      <c r="O73" s="163"/>
      <c r="P73" s="153"/>
    </row>
    <row r="74" spans="1:16">
      <c r="A74" s="186">
        <f t="shared" si="0"/>
        <v>54</v>
      </c>
      <c r="B74" s="97"/>
      <c r="C74" s="170" t="s">
        <v>93</v>
      </c>
      <c r="D74" s="167" t="s">
        <v>34</v>
      </c>
      <c r="E74" s="160">
        <f>E71*0.1</f>
        <v>2.95</v>
      </c>
      <c r="F74" s="169"/>
      <c r="G74" s="169"/>
      <c r="H74" s="160"/>
      <c r="I74" s="160"/>
      <c r="J74" s="160"/>
      <c r="K74" s="161"/>
      <c r="L74" s="162"/>
      <c r="M74" s="163"/>
      <c r="N74" s="163"/>
      <c r="O74" s="163"/>
      <c r="P74" s="153"/>
    </row>
    <row r="75" spans="1:16">
      <c r="A75" s="186">
        <f t="shared" si="0"/>
        <v>55</v>
      </c>
      <c r="B75" s="97"/>
      <c r="C75" s="154" t="s">
        <v>36</v>
      </c>
      <c r="D75" s="167" t="s">
        <v>32</v>
      </c>
      <c r="E75" s="160">
        <f>E71</f>
        <v>29.5</v>
      </c>
      <c r="F75" s="169"/>
      <c r="G75" s="169"/>
      <c r="H75" s="160"/>
      <c r="I75" s="160"/>
      <c r="J75" s="160"/>
      <c r="K75" s="161"/>
      <c r="L75" s="162"/>
      <c r="M75" s="163"/>
      <c r="N75" s="163"/>
      <c r="O75" s="163"/>
      <c r="P75" s="153"/>
    </row>
    <row r="76" spans="1:16">
      <c r="A76" s="186">
        <f t="shared" si="0"/>
        <v>56</v>
      </c>
      <c r="B76" s="97" t="s">
        <v>31</v>
      </c>
      <c r="C76" s="166" t="s">
        <v>110</v>
      </c>
      <c r="D76" s="167" t="s">
        <v>32</v>
      </c>
      <c r="E76" s="160">
        <f>E75</f>
        <v>29.5</v>
      </c>
      <c r="F76" s="168"/>
      <c r="G76" s="151"/>
      <c r="H76" s="160"/>
      <c r="I76" s="160"/>
      <c r="J76" s="152"/>
      <c r="K76" s="161"/>
      <c r="L76" s="162"/>
      <c r="M76" s="163"/>
      <c r="N76" s="163"/>
      <c r="O76" s="163"/>
      <c r="P76" s="153"/>
    </row>
    <row r="77" spans="1:16" ht="25.5">
      <c r="A77" s="186">
        <f t="shared" si="0"/>
        <v>57</v>
      </c>
      <c r="B77" s="97"/>
      <c r="C77" s="154" t="s">
        <v>283</v>
      </c>
      <c r="D77" s="164" t="s">
        <v>28</v>
      </c>
      <c r="E77" s="152">
        <f>E76*0.35</f>
        <v>10.33</v>
      </c>
      <c r="F77" s="151"/>
      <c r="G77" s="151"/>
      <c r="H77" s="152"/>
      <c r="I77" s="152"/>
      <c r="J77" s="152"/>
      <c r="K77" s="152"/>
      <c r="L77" s="162"/>
      <c r="M77" s="163"/>
      <c r="N77" s="163"/>
      <c r="O77" s="163"/>
      <c r="P77" s="152"/>
    </row>
    <row r="78" spans="1:16" ht="38.25">
      <c r="A78" s="186">
        <f t="shared" si="0"/>
        <v>58</v>
      </c>
      <c r="B78" s="97"/>
      <c r="C78" s="329" t="s">
        <v>312</v>
      </c>
      <c r="D78" s="164" t="s">
        <v>74</v>
      </c>
      <c r="E78" s="152">
        <v>23</v>
      </c>
      <c r="F78" s="327"/>
      <c r="G78" s="151"/>
      <c r="H78" s="152"/>
      <c r="I78" s="152"/>
      <c r="J78" s="152"/>
      <c r="K78" s="161"/>
      <c r="L78" s="162"/>
      <c r="M78" s="163"/>
      <c r="N78" s="163"/>
      <c r="O78" s="163"/>
      <c r="P78" s="328"/>
    </row>
    <row r="79" spans="1:16">
      <c r="A79" s="186"/>
      <c r="B79" s="97"/>
      <c r="C79" s="156" t="s">
        <v>106</v>
      </c>
      <c r="D79" s="25"/>
      <c r="E79" s="45"/>
      <c r="F79" s="177"/>
      <c r="G79" s="113"/>
      <c r="H79" s="45"/>
      <c r="I79" s="45"/>
      <c r="J79" s="45"/>
      <c r="K79" s="103"/>
      <c r="L79" s="104"/>
      <c r="M79" s="105"/>
      <c r="N79" s="105"/>
      <c r="O79" s="105"/>
      <c r="P79" s="106"/>
    </row>
    <row r="80" spans="1:16" ht="54.75" customHeight="1">
      <c r="A80" s="186">
        <v>59</v>
      </c>
      <c r="B80" s="97" t="s">
        <v>31</v>
      </c>
      <c r="C80" s="205" t="s">
        <v>313</v>
      </c>
      <c r="D80" s="131" t="s">
        <v>38</v>
      </c>
      <c r="E80" s="45">
        <v>1</v>
      </c>
      <c r="F80" s="206"/>
      <c r="G80" s="207"/>
      <c r="H80" s="208"/>
      <c r="I80" s="208"/>
      <c r="J80" s="45"/>
      <c r="K80" s="208"/>
      <c r="L80" s="206"/>
      <c r="M80" s="209"/>
      <c r="N80" s="209"/>
      <c r="O80" s="209"/>
      <c r="P80" s="208"/>
    </row>
    <row r="81" spans="1:16" ht="25.5">
      <c r="A81" s="186">
        <f t="shared" si="0"/>
        <v>60</v>
      </c>
      <c r="B81" s="97" t="s">
        <v>31</v>
      </c>
      <c r="C81" s="116" t="s">
        <v>314</v>
      </c>
      <c r="D81" s="114" t="s">
        <v>50</v>
      </c>
      <c r="E81" s="110">
        <v>7.5</v>
      </c>
      <c r="F81" s="101"/>
      <c r="G81" s="102"/>
      <c r="H81" s="110"/>
      <c r="I81" s="110"/>
      <c r="J81" s="45"/>
      <c r="K81" s="103"/>
      <c r="L81" s="104"/>
      <c r="M81" s="105"/>
      <c r="N81" s="105"/>
      <c r="O81" s="105"/>
      <c r="P81" s="106"/>
    </row>
    <row r="82" spans="1:16">
      <c r="A82" s="186">
        <f t="shared" si="0"/>
        <v>61</v>
      </c>
      <c r="B82" s="97" t="s">
        <v>31</v>
      </c>
      <c r="C82" s="24" t="s">
        <v>76</v>
      </c>
      <c r="D82" s="25" t="s">
        <v>77</v>
      </c>
      <c r="E82" s="45">
        <v>18.5</v>
      </c>
      <c r="F82" s="122"/>
      <c r="G82" s="102"/>
      <c r="H82" s="123"/>
      <c r="I82" s="123"/>
      <c r="J82" s="45"/>
      <c r="K82" s="103"/>
      <c r="L82" s="104"/>
      <c r="M82" s="105"/>
      <c r="N82" s="105"/>
      <c r="O82" s="105"/>
      <c r="P82" s="106"/>
    </row>
    <row r="83" spans="1:16">
      <c r="A83" s="186">
        <f t="shared" si="0"/>
        <v>62</v>
      </c>
      <c r="B83" s="97" t="s">
        <v>31</v>
      </c>
      <c r="C83" s="26" t="s">
        <v>78</v>
      </c>
      <c r="D83" s="25" t="s">
        <v>77</v>
      </c>
      <c r="E83" s="45">
        <f>E82</f>
        <v>18.5</v>
      </c>
      <c r="F83" s="122"/>
      <c r="G83" s="102"/>
      <c r="H83" s="123"/>
      <c r="I83" s="123"/>
      <c r="J83" s="45"/>
      <c r="K83" s="103"/>
      <c r="L83" s="104"/>
      <c r="M83" s="105"/>
      <c r="N83" s="105"/>
      <c r="O83" s="105"/>
      <c r="P83" s="106"/>
    </row>
    <row r="84" spans="1:16" ht="23.25" customHeight="1">
      <c r="A84" s="186">
        <f t="shared" ref="A84:A95" si="1">A83+1</f>
        <v>63</v>
      </c>
      <c r="B84" s="97" t="s">
        <v>31</v>
      </c>
      <c r="C84" s="26" t="s">
        <v>79</v>
      </c>
      <c r="D84" s="25" t="s">
        <v>77</v>
      </c>
      <c r="E84" s="45">
        <f>E83</f>
        <v>18.5</v>
      </c>
      <c r="F84" s="122"/>
      <c r="G84" s="102"/>
      <c r="H84" s="123"/>
      <c r="I84" s="123"/>
      <c r="J84" s="45"/>
      <c r="K84" s="103"/>
      <c r="L84" s="104"/>
      <c r="M84" s="105"/>
      <c r="N84" s="105"/>
      <c r="O84" s="105"/>
      <c r="P84" s="106"/>
    </row>
    <row r="85" spans="1:16" ht="12.75" customHeight="1">
      <c r="A85" s="186">
        <f t="shared" si="1"/>
        <v>64</v>
      </c>
      <c r="B85" s="97" t="s">
        <v>31</v>
      </c>
      <c r="C85" s="26" t="s">
        <v>80</v>
      </c>
      <c r="D85" s="25" t="s">
        <v>77</v>
      </c>
      <c r="E85" s="45">
        <f>E82</f>
        <v>18.5</v>
      </c>
      <c r="F85" s="122"/>
      <c r="G85" s="102"/>
      <c r="H85" s="123"/>
      <c r="I85" s="123"/>
      <c r="J85" s="45"/>
      <c r="K85" s="103"/>
      <c r="L85" s="104"/>
      <c r="M85" s="105"/>
      <c r="N85" s="105"/>
      <c r="O85" s="105"/>
      <c r="P85" s="106"/>
    </row>
    <row r="86" spans="1:16" s="181" customFormat="1" ht="12" customHeight="1">
      <c r="A86" s="186">
        <f t="shared" si="1"/>
        <v>65</v>
      </c>
      <c r="B86" s="97" t="s">
        <v>31</v>
      </c>
      <c r="C86" s="26" t="s">
        <v>81</v>
      </c>
      <c r="D86" s="25" t="s">
        <v>77</v>
      </c>
      <c r="E86" s="45">
        <f>E82</f>
        <v>18.5</v>
      </c>
      <c r="F86" s="122"/>
      <c r="G86" s="102"/>
      <c r="H86" s="123"/>
      <c r="I86" s="123"/>
      <c r="J86" s="45"/>
      <c r="K86" s="103"/>
      <c r="L86" s="104"/>
      <c r="M86" s="105"/>
      <c r="N86" s="105"/>
      <c r="O86" s="105"/>
      <c r="P86" s="106"/>
    </row>
    <row r="87" spans="1:16" s="181" customFormat="1" ht="12.75" customHeight="1">
      <c r="A87" s="186">
        <f t="shared" si="1"/>
        <v>66</v>
      </c>
      <c r="B87" s="97" t="s">
        <v>31</v>
      </c>
      <c r="C87" s="26" t="s">
        <v>79</v>
      </c>
      <c r="D87" s="25" t="s">
        <v>77</v>
      </c>
      <c r="E87" s="45">
        <f>E82</f>
        <v>18.5</v>
      </c>
      <c r="F87" s="122"/>
      <c r="G87" s="102"/>
      <c r="H87" s="123"/>
      <c r="I87" s="123"/>
      <c r="J87" s="45"/>
      <c r="K87" s="103"/>
      <c r="L87" s="104"/>
      <c r="M87" s="105"/>
      <c r="N87" s="105"/>
      <c r="O87" s="105"/>
      <c r="P87" s="106"/>
    </row>
    <row r="88" spans="1:16" s="181" customFormat="1" ht="12.75" customHeight="1">
      <c r="A88" s="186">
        <f t="shared" si="1"/>
        <v>67</v>
      </c>
      <c r="B88" s="97" t="s">
        <v>31</v>
      </c>
      <c r="C88" s="26" t="s">
        <v>82</v>
      </c>
      <c r="D88" s="25" t="s">
        <v>77</v>
      </c>
      <c r="E88" s="45">
        <f>E82</f>
        <v>18.5</v>
      </c>
      <c r="F88" s="122"/>
      <c r="G88" s="102"/>
      <c r="H88" s="123"/>
      <c r="I88" s="123"/>
      <c r="J88" s="45"/>
      <c r="K88" s="103"/>
      <c r="L88" s="104"/>
      <c r="M88" s="105"/>
      <c r="N88" s="105"/>
      <c r="O88" s="105"/>
      <c r="P88" s="106"/>
    </row>
    <row r="89" spans="1:16" s="181" customFormat="1" ht="16.5" customHeight="1">
      <c r="A89" s="186">
        <f t="shared" si="1"/>
        <v>68</v>
      </c>
      <c r="B89" s="97" t="s">
        <v>31</v>
      </c>
      <c r="C89" s="26" t="s">
        <v>83</v>
      </c>
      <c r="D89" s="25" t="s">
        <v>77</v>
      </c>
      <c r="E89" s="45">
        <f>E82</f>
        <v>18.5</v>
      </c>
      <c r="F89" s="122"/>
      <c r="G89" s="102"/>
      <c r="H89" s="118"/>
      <c r="I89" s="118"/>
      <c r="J89" s="45"/>
      <c r="K89" s="103"/>
      <c r="L89" s="104"/>
      <c r="M89" s="105"/>
      <c r="N89" s="105"/>
      <c r="O89" s="105"/>
      <c r="P89" s="106"/>
    </row>
    <row r="90" spans="1:16" s="181" customFormat="1" ht="16.5" customHeight="1">
      <c r="A90" s="186">
        <f t="shared" si="1"/>
        <v>69</v>
      </c>
      <c r="B90" s="97" t="s">
        <v>31</v>
      </c>
      <c r="C90" s="130" t="s">
        <v>290</v>
      </c>
      <c r="D90" s="131" t="s">
        <v>13</v>
      </c>
      <c r="E90" s="110">
        <v>1</v>
      </c>
      <c r="F90" s="113"/>
      <c r="G90" s="113"/>
      <c r="H90" s="45"/>
      <c r="I90" s="45"/>
      <c r="J90" s="45"/>
      <c r="K90" s="103"/>
      <c r="L90" s="104"/>
      <c r="M90" s="105"/>
      <c r="N90" s="105"/>
      <c r="O90" s="105"/>
      <c r="P90" s="106"/>
    </row>
    <row r="91" spans="1:16" s="181" customFormat="1" ht="19.5" customHeight="1">
      <c r="A91" s="186"/>
      <c r="B91" s="97"/>
      <c r="C91" s="156" t="s">
        <v>108</v>
      </c>
      <c r="D91" s="98"/>
      <c r="E91" s="99"/>
      <c r="F91" s="98"/>
      <c r="G91" s="97"/>
      <c r="H91" s="97"/>
      <c r="I91" s="97"/>
      <c r="J91" s="97"/>
      <c r="K91" s="97"/>
      <c r="L91" s="97"/>
      <c r="M91" s="97"/>
      <c r="N91" s="97"/>
      <c r="O91" s="97"/>
      <c r="P91" s="97"/>
    </row>
    <row r="92" spans="1:16" s="181" customFormat="1" ht="63.75" customHeight="1">
      <c r="A92" s="186">
        <v>70</v>
      </c>
      <c r="B92" s="97" t="s">
        <v>31</v>
      </c>
      <c r="C92" s="179" t="s">
        <v>315</v>
      </c>
      <c r="D92" s="98" t="s">
        <v>94</v>
      </c>
      <c r="E92" s="110">
        <v>2</v>
      </c>
      <c r="F92" s="113"/>
      <c r="G92" s="113"/>
      <c r="H92" s="45"/>
      <c r="I92" s="45"/>
      <c r="J92" s="45"/>
      <c r="K92" s="103"/>
      <c r="L92" s="104"/>
      <c r="M92" s="105"/>
      <c r="N92" s="105"/>
      <c r="O92" s="105"/>
      <c r="P92" s="106"/>
    </row>
    <row r="93" spans="1:16" s="181" customFormat="1" ht="24.6" customHeight="1">
      <c r="A93" s="186">
        <f t="shared" si="1"/>
        <v>71</v>
      </c>
      <c r="B93" s="97" t="s">
        <v>31</v>
      </c>
      <c r="C93" s="179" t="s">
        <v>287</v>
      </c>
      <c r="D93" s="98" t="s">
        <v>50</v>
      </c>
      <c r="E93" s="110">
        <v>11</v>
      </c>
      <c r="F93" s="113"/>
      <c r="G93" s="113"/>
      <c r="H93" s="45"/>
      <c r="I93" s="45"/>
      <c r="J93" s="45"/>
      <c r="K93" s="103"/>
      <c r="L93" s="104"/>
      <c r="M93" s="105"/>
      <c r="N93" s="105"/>
      <c r="O93" s="105"/>
      <c r="P93" s="106"/>
    </row>
    <row r="94" spans="1:16" s="181" customFormat="1" ht="24.6" customHeight="1">
      <c r="A94" s="186">
        <f t="shared" si="1"/>
        <v>72</v>
      </c>
      <c r="B94" s="97" t="s">
        <v>31</v>
      </c>
      <c r="C94" s="179" t="s">
        <v>316</v>
      </c>
      <c r="D94" s="98" t="s">
        <v>38</v>
      </c>
      <c r="E94" s="110">
        <v>1</v>
      </c>
      <c r="F94" s="113"/>
      <c r="G94" s="113"/>
      <c r="H94" s="45"/>
      <c r="I94" s="45"/>
      <c r="J94" s="45"/>
      <c r="K94" s="103"/>
      <c r="L94" s="104"/>
      <c r="M94" s="105"/>
      <c r="N94" s="105"/>
      <c r="O94" s="105"/>
      <c r="P94" s="106"/>
    </row>
    <row r="95" spans="1:16" s="181" customFormat="1" ht="12.75" customHeight="1">
      <c r="A95" s="186">
        <f t="shared" si="1"/>
        <v>73</v>
      </c>
      <c r="B95" s="97" t="s">
        <v>31</v>
      </c>
      <c r="C95" s="26" t="s">
        <v>48</v>
      </c>
      <c r="D95" s="98" t="s">
        <v>94</v>
      </c>
      <c r="E95" s="110">
        <v>1</v>
      </c>
      <c r="F95" s="113"/>
      <c r="G95" s="113"/>
      <c r="H95" s="45"/>
      <c r="I95" s="45"/>
      <c r="J95" s="45"/>
      <c r="K95" s="103"/>
      <c r="L95" s="104"/>
      <c r="M95" s="105"/>
      <c r="N95" s="105"/>
      <c r="O95" s="105"/>
      <c r="P95" s="106"/>
    </row>
    <row r="96" spans="1:16">
      <c r="A96" s="139"/>
      <c r="B96" s="140"/>
      <c r="C96" s="449" t="s">
        <v>42</v>
      </c>
      <c r="D96" s="450"/>
      <c r="E96" s="450"/>
      <c r="F96" s="450"/>
      <c r="G96" s="450"/>
      <c r="H96" s="450"/>
      <c r="I96" s="450"/>
      <c r="J96" s="450"/>
      <c r="K96" s="451"/>
      <c r="L96" s="204"/>
      <c r="M96" s="141"/>
      <c r="N96" s="141"/>
      <c r="O96" s="141"/>
      <c r="P96" s="141"/>
    </row>
    <row r="97" spans="1:16">
      <c r="A97" s="142"/>
      <c r="B97" s="143"/>
      <c r="C97" s="435" t="s">
        <v>167</v>
      </c>
      <c r="D97" s="435"/>
      <c r="E97" s="435"/>
      <c r="F97" s="435"/>
      <c r="G97" s="435"/>
      <c r="H97" s="435"/>
      <c r="I97" s="435"/>
      <c r="J97" s="435"/>
      <c r="K97" s="435"/>
      <c r="L97" s="144"/>
      <c r="M97" s="144"/>
      <c r="N97" s="145"/>
      <c r="O97" s="144"/>
      <c r="P97" s="146"/>
    </row>
    <row r="98" spans="1:16" ht="13.5" thickBot="1">
      <c r="A98" s="147"/>
      <c r="B98" s="148"/>
      <c r="C98" s="436" t="s">
        <v>100</v>
      </c>
      <c r="D98" s="436"/>
      <c r="E98" s="436"/>
      <c r="F98" s="436"/>
      <c r="G98" s="436"/>
      <c r="H98" s="436"/>
      <c r="I98" s="436"/>
      <c r="J98" s="436"/>
      <c r="K98" s="436"/>
      <c r="L98" s="149"/>
      <c r="M98" s="149"/>
      <c r="N98" s="149"/>
      <c r="O98" s="149"/>
      <c r="P98" s="150"/>
    </row>
    <row r="99" spans="1:16">
      <c r="A99" s="138"/>
      <c r="B99" s="1"/>
      <c r="C99" s="84"/>
      <c r="D99" s="85"/>
      <c r="E99" s="86"/>
      <c r="F99" s="84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>
      <c r="A100" s="438" t="s">
        <v>204</v>
      </c>
      <c r="B100" s="438"/>
      <c r="C100" s="439"/>
      <c r="D100" s="85"/>
      <c r="E100" s="86"/>
      <c r="F100" s="84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>
      <c r="A101" s="138"/>
      <c r="B101" s="1"/>
      <c r="C101" s="84"/>
      <c r="D101" s="85"/>
      <c r="E101" s="86"/>
      <c r="F101" s="84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3" spans="1:16">
      <c r="C103" s="182"/>
    </row>
    <row r="105" spans="1:16">
      <c r="C105" s="182"/>
    </row>
    <row r="106" spans="1:16" ht="15">
      <c r="A106" s="438"/>
      <c r="B106" s="438"/>
      <c r="C106" s="457"/>
      <c r="D106" s="88"/>
      <c r="E106" s="89"/>
      <c r="F106" s="87"/>
      <c r="G106" s="2"/>
    </row>
  </sheetData>
  <mergeCells count="20">
    <mergeCell ref="A7:P7"/>
    <mergeCell ref="A2:H2"/>
    <mergeCell ref="A3:C3"/>
    <mergeCell ref="A4:J4"/>
    <mergeCell ref="A5:J5"/>
    <mergeCell ref="A6:C6"/>
    <mergeCell ref="A106:C106"/>
    <mergeCell ref="C96:K96"/>
    <mergeCell ref="C97:K97"/>
    <mergeCell ref="C98:K98"/>
    <mergeCell ref="A100:C100"/>
    <mergeCell ref="A11:P11"/>
    <mergeCell ref="F12:K12"/>
    <mergeCell ref="A8:P8"/>
    <mergeCell ref="A9:H9"/>
    <mergeCell ref="I9:L9"/>
    <mergeCell ref="M9:N9"/>
    <mergeCell ref="A10:I10"/>
    <mergeCell ref="J10:K10"/>
    <mergeCell ref="N10:P10"/>
  </mergeCells>
  <conditionalFormatting sqref="D69">
    <cfRule type="cellIs" dxfId="11" priority="3" stopIfTrue="1" operator="equal">
      <formula>0</formula>
    </cfRule>
    <cfRule type="expression" dxfId="10" priority="4" stopIfTrue="1">
      <formula>#DIV/0!</formula>
    </cfRule>
  </conditionalFormatting>
  <conditionalFormatting sqref="D49">
    <cfRule type="cellIs" dxfId="9" priority="1" stopIfTrue="1" operator="equal">
      <formula>0</formula>
    </cfRule>
    <cfRule type="expression" dxfId="8" priority="2" stopIfTrue="1">
      <formula>#DIV/0!</formula>
    </cfRule>
  </conditionalFormatting>
  <pageMargins left="0.53" right="0.17" top="1.02" bottom="0.26" header="0.27" footer="0.17"/>
  <pageSetup paperSize="9" scale="88" orientation="landscape" r:id="rId1"/>
  <headerFooter alignWithMargins="0"/>
  <rowBreaks count="2" manualBreakCount="2">
    <brk id="35" max="15" man="1"/>
    <brk id="63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P82"/>
  <sheetViews>
    <sheetView zoomScale="130" zoomScaleNormal="130" zoomScaleSheetLayoutView="118" workbookViewId="0">
      <selection activeCell="C78" sqref="C78:K78"/>
    </sheetView>
  </sheetViews>
  <sheetFormatPr defaultColWidth="9.140625" defaultRowHeight="12.75"/>
  <cols>
    <col min="1" max="1" width="4.140625" style="1" customWidth="1"/>
    <col min="2" max="2" width="4.5703125" style="1" customWidth="1"/>
    <col min="3" max="3" width="40" style="84" customWidth="1"/>
    <col min="4" max="4" width="5.7109375" style="85" customWidth="1"/>
    <col min="5" max="5" width="9.7109375" style="86" customWidth="1"/>
    <col min="6" max="6" width="7.5703125" style="84" customWidth="1"/>
    <col min="7" max="7" width="7.7109375" style="1" customWidth="1"/>
    <col min="8" max="8" width="8.140625" style="1" customWidth="1"/>
    <col min="9" max="9" width="8.28515625" style="1" customWidth="1"/>
    <col min="10" max="10" width="7" style="1" customWidth="1"/>
    <col min="11" max="11" width="8.42578125" style="1" customWidth="1"/>
    <col min="12" max="12" width="9.28515625" style="1" customWidth="1"/>
    <col min="13" max="14" width="9.42578125" style="1" customWidth="1"/>
    <col min="15" max="15" width="8.7109375" style="1" customWidth="1"/>
    <col min="16" max="16" width="10" style="1" customWidth="1"/>
    <col min="17" max="17" width="9.28515625" style="1" bestFit="1" customWidth="1"/>
    <col min="18" max="16384" width="9.140625" style="1"/>
  </cols>
  <sheetData>
    <row r="1" spans="1:16">
      <c r="A1" s="3"/>
      <c r="B1" s="3"/>
      <c r="C1" s="57"/>
      <c r="D1" s="58"/>
      <c r="E1" s="59"/>
      <c r="F1" s="57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>
      <c r="A2" s="426" t="s">
        <v>182</v>
      </c>
      <c r="B2" s="427"/>
      <c r="C2" s="427"/>
      <c r="D2" s="427"/>
      <c r="E2" s="427"/>
      <c r="F2" s="427"/>
      <c r="G2" s="427"/>
      <c r="H2" s="427"/>
      <c r="I2" s="3"/>
      <c r="J2" s="3"/>
      <c r="K2" s="3"/>
      <c r="L2" s="3"/>
      <c r="M2" s="3"/>
      <c r="N2" s="3"/>
      <c r="O2" s="3"/>
      <c r="P2" s="3"/>
    </row>
    <row r="3" spans="1:16" ht="15">
      <c r="A3" s="428" t="s">
        <v>193</v>
      </c>
      <c r="B3" s="427"/>
      <c r="C3" s="427"/>
      <c r="D3" s="60"/>
      <c r="E3" s="61"/>
      <c r="F3" s="62"/>
      <c r="G3" s="54"/>
      <c r="H3" s="54"/>
      <c r="I3" s="3"/>
      <c r="J3" s="3"/>
      <c r="K3" s="3"/>
      <c r="L3" s="3"/>
      <c r="M3" s="3"/>
      <c r="N3" s="3"/>
      <c r="O3" s="3"/>
      <c r="P3" s="3"/>
    </row>
    <row r="4" spans="1:16" ht="15" customHeight="1">
      <c r="A4" s="429" t="s">
        <v>53</v>
      </c>
      <c r="B4" s="430"/>
      <c r="C4" s="430"/>
      <c r="D4" s="430"/>
      <c r="E4" s="430"/>
      <c r="F4" s="430"/>
      <c r="G4" s="430"/>
      <c r="H4" s="430"/>
      <c r="I4" s="430"/>
      <c r="J4" s="430"/>
      <c r="K4" s="52"/>
      <c r="L4" s="52"/>
      <c r="M4" s="52"/>
      <c r="N4" s="52"/>
      <c r="O4" s="52"/>
      <c r="P4" s="52"/>
    </row>
    <row r="5" spans="1:16" ht="15" customHeight="1">
      <c r="A5" s="429" t="s">
        <v>145</v>
      </c>
      <c r="B5" s="430"/>
      <c r="C5" s="430"/>
      <c r="D5" s="430"/>
      <c r="E5" s="430"/>
      <c r="F5" s="430"/>
      <c r="G5" s="430"/>
      <c r="H5" s="430"/>
      <c r="I5" s="430"/>
      <c r="J5" s="430"/>
      <c r="K5" s="55"/>
      <c r="L5" s="55"/>
      <c r="M5" s="55"/>
      <c r="N5" s="55"/>
      <c r="O5" s="55"/>
      <c r="P5" s="55"/>
    </row>
    <row r="6" spans="1:16" ht="15">
      <c r="A6" s="426" t="s">
        <v>146</v>
      </c>
      <c r="B6" s="431"/>
      <c r="C6" s="431"/>
      <c r="D6" s="65"/>
      <c r="E6" s="65"/>
      <c r="F6" s="65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16" ht="26.25">
      <c r="A7" s="437" t="s">
        <v>194</v>
      </c>
      <c r="B7" s="437"/>
      <c r="C7" s="437"/>
      <c r="D7" s="437"/>
      <c r="E7" s="437"/>
      <c r="F7" s="437"/>
      <c r="G7" s="437"/>
      <c r="H7" s="437"/>
      <c r="I7" s="437"/>
      <c r="J7" s="437"/>
      <c r="K7" s="437"/>
      <c r="L7" s="437"/>
      <c r="M7" s="437"/>
      <c r="N7" s="437"/>
      <c r="O7" s="437"/>
      <c r="P7" s="437"/>
    </row>
    <row r="8" spans="1:16" ht="21">
      <c r="A8" s="440" t="s">
        <v>60</v>
      </c>
      <c r="B8" s="440"/>
      <c r="C8" s="440"/>
      <c r="D8" s="440"/>
      <c r="E8" s="440"/>
      <c r="F8" s="440"/>
      <c r="G8" s="440"/>
      <c r="H8" s="440"/>
      <c r="I8" s="440"/>
      <c r="J8" s="440"/>
      <c r="K8" s="440"/>
      <c r="L8" s="440"/>
      <c r="M8" s="440"/>
      <c r="N8" s="440"/>
      <c r="O8" s="440"/>
      <c r="P8" s="440"/>
    </row>
    <row r="9" spans="1:16" ht="18.75" customHeight="1">
      <c r="A9" s="441" t="s">
        <v>54</v>
      </c>
      <c r="B9" s="441"/>
      <c r="C9" s="442"/>
      <c r="D9" s="443"/>
      <c r="E9" s="443"/>
      <c r="F9" s="443"/>
      <c r="G9" s="443"/>
      <c r="H9" s="443"/>
      <c r="I9" s="444" t="s">
        <v>37</v>
      </c>
      <c r="J9" s="444"/>
      <c r="K9" s="444"/>
      <c r="L9" s="444"/>
      <c r="M9" s="445"/>
      <c r="N9" s="445"/>
      <c r="O9" s="6" t="s">
        <v>43</v>
      </c>
      <c r="P9" s="4"/>
    </row>
    <row r="10" spans="1:16">
      <c r="A10" s="446"/>
      <c r="B10" s="446"/>
      <c r="C10" s="446"/>
      <c r="D10" s="446"/>
      <c r="E10" s="446"/>
      <c r="F10" s="446"/>
      <c r="G10" s="446"/>
      <c r="H10" s="446"/>
      <c r="I10" s="446"/>
      <c r="J10" s="446" t="s">
        <v>1</v>
      </c>
      <c r="K10" s="446"/>
      <c r="L10" s="7" t="s">
        <v>56</v>
      </c>
      <c r="M10" s="8" t="s">
        <v>0</v>
      </c>
      <c r="N10" s="447"/>
      <c r="O10" s="448"/>
      <c r="P10" s="448"/>
    </row>
    <row r="11" spans="1:16" ht="13.5" thickBot="1">
      <c r="A11" s="452"/>
      <c r="B11" s="452"/>
      <c r="C11" s="452"/>
      <c r="D11" s="452"/>
      <c r="E11" s="452"/>
      <c r="F11" s="452"/>
      <c r="G11" s="452"/>
      <c r="H11" s="452"/>
      <c r="I11" s="452"/>
      <c r="J11" s="452"/>
      <c r="K11" s="452"/>
      <c r="L11" s="452"/>
      <c r="M11" s="452"/>
      <c r="N11" s="452"/>
      <c r="O11" s="452"/>
      <c r="P11" s="452"/>
    </row>
    <row r="12" spans="1:16" ht="13.5" thickBot="1">
      <c r="A12" s="9" t="s">
        <v>2</v>
      </c>
      <c r="B12" s="10"/>
      <c r="C12" s="66"/>
      <c r="D12" s="67" t="s">
        <v>3</v>
      </c>
      <c r="E12" s="68" t="s">
        <v>4</v>
      </c>
      <c r="F12" s="432" t="s">
        <v>15</v>
      </c>
      <c r="G12" s="433"/>
      <c r="H12" s="433"/>
      <c r="I12" s="433"/>
      <c r="J12" s="433"/>
      <c r="K12" s="434"/>
      <c r="L12" s="92"/>
      <c r="M12" s="92"/>
      <c r="N12" s="92" t="s">
        <v>6</v>
      </c>
      <c r="O12" s="92" t="s">
        <v>5</v>
      </c>
      <c r="P12" s="93" t="s">
        <v>43</v>
      </c>
    </row>
    <row r="13" spans="1:16" ht="33.75">
      <c r="A13" s="11" t="s">
        <v>7</v>
      </c>
      <c r="B13" s="12" t="s">
        <v>29</v>
      </c>
      <c r="C13" s="69" t="s">
        <v>14</v>
      </c>
      <c r="D13" s="70" t="s">
        <v>8</v>
      </c>
      <c r="E13" s="71" t="s">
        <v>9</v>
      </c>
      <c r="F13" s="72" t="s">
        <v>16</v>
      </c>
      <c r="G13" s="9" t="s">
        <v>11</v>
      </c>
      <c r="H13" s="9" t="s">
        <v>18</v>
      </c>
      <c r="I13" s="9" t="s">
        <v>10</v>
      </c>
      <c r="J13" s="9" t="s">
        <v>19</v>
      </c>
      <c r="K13" s="9" t="s">
        <v>24</v>
      </c>
      <c r="L13" s="10" t="s">
        <v>20</v>
      </c>
      <c r="M13" s="9" t="s">
        <v>18</v>
      </c>
      <c r="N13" s="9" t="s">
        <v>10</v>
      </c>
      <c r="O13" s="9" t="s">
        <v>19</v>
      </c>
      <c r="P13" s="9" t="s">
        <v>24</v>
      </c>
    </row>
    <row r="14" spans="1:16">
      <c r="A14" s="11" t="s">
        <v>12</v>
      </c>
      <c r="B14" s="12"/>
      <c r="C14" s="69"/>
      <c r="D14" s="70"/>
      <c r="E14" s="71"/>
      <c r="F14" s="72" t="s">
        <v>25</v>
      </c>
      <c r="G14" s="11" t="s">
        <v>17</v>
      </c>
      <c r="H14" s="11" t="s">
        <v>22</v>
      </c>
      <c r="I14" s="11" t="s">
        <v>21</v>
      </c>
      <c r="J14" s="11" t="s">
        <v>23</v>
      </c>
      <c r="K14" s="11" t="s">
        <v>43</v>
      </c>
      <c r="L14" s="12" t="s">
        <v>26</v>
      </c>
      <c r="M14" s="11" t="s">
        <v>22</v>
      </c>
      <c r="N14" s="11" t="s">
        <v>21</v>
      </c>
      <c r="O14" s="11" t="s">
        <v>23</v>
      </c>
      <c r="P14" s="11" t="s">
        <v>43</v>
      </c>
    </row>
    <row r="15" spans="1:16" ht="13.5" thickBot="1">
      <c r="A15" s="13"/>
      <c r="B15" s="14"/>
      <c r="C15" s="73"/>
      <c r="D15" s="74"/>
      <c r="E15" s="75"/>
      <c r="F15" s="76" t="s">
        <v>27</v>
      </c>
      <c r="G15" s="13" t="s">
        <v>52</v>
      </c>
      <c r="H15" s="13" t="s">
        <v>43</v>
      </c>
      <c r="I15" s="13" t="s">
        <v>43</v>
      </c>
      <c r="J15" s="13" t="s">
        <v>43</v>
      </c>
      <c r="K15" s="13"/>
      <c r="L15" s="14" t="s">
        <v>27</v>
      </c>
      <c r="M15" s="13" t="s">
        <v>43</v>
      </c>
      <c r="N15" s="13" t="s">
        <v>43</v>
      </c>
      <c r="O15" s="13" t="s">
        <v>43</v>
      </c>
      <c r="P15" s="13"/>
    </row>
    <row r="16" spans="1:16" ht="13.5" thickBot="1">
      <c r="A16" s="36">
        <v>1</v>
      </c>
      <c r="B16" s="36">
        <v>2</v>
      </c>
      <c r="C16" s="77">
        <v>3</v>
      </c>
      <c r="D16" s="77">
        <v>4</v>
      </c>
      <c r="E16" s="78">
        <v>5</v>
      </c>
      <c r="F16" s="77">
        <v>6</v>
      </c>
      <c r="G16" s="36">
        <v>7</v>
      </c>
      <c r="H16" s="36">
        <v>8</v>
      </c>
      <c r="I16" s="36">
        <v>9</v>
      </c>
      <c r="J16" s="36">
        <v>10</v>
      </c>
      <c r="K16" s="36">
        <v>11</v>
      </c>
      <c r="L16" s="36">
        <v>12</v>
      </c>
      <c r="M16" s="36">
        <v>13</v>
      </c>
      <c r="N16" s="36">
        <v>14</v>
      </c>
      <c r="O16" s="36">
        <v>15</v>
      </c>
      <c r="P16" s="36">
        <v>16</v>
      </c>
    </row>
    <row r="17" spans="1:16">
      <c r="A17" s="186"/>
      <c r="B17" s="186"/>
      <c r="C17" s="136" t="s">
        <v>99</v>
      </c>
      <c r="D17" s="187"/>
      <c r="E17" s="188"/>
      <c r="F17" s="196"/>
      <c r="G17" s="186"/>
      <c r="H17" s="186"/>
      <c r="I17" s="186"/>
      <c r="J17" s="186"/>
      <c r="K17" s="197"/>
      <c r="L17" s="186"/>
      <c r="M17" s="186"/>
      <c r="N17" s="186"/>
      <c r="O17" s="186"/>
      <c r="P17" s="198"/>
    </row>
    <row r="18" spans="1:16">
      <c r="A18" s="97">
        <v>1</v>
      </c>
      <c r="B18" s="97" t="s">
        <v>31</v>
      </c>
      <c r="C18" s="107" t="s">
        <v>64</v>
      </c>
      <c r="D18" s="108" t="s">
        <v>38</v>
      </c>
      <c r="E18" s="109">
        <v>1</v>
      </c>
      <c r="F18" s="101"/>
      <c r="G18" s="102"/>
      <c r="H18" s="110"/>
      <c r="I18" s="110"/>
      <c r="J18" s="45"/>
      <c r="K18" s="103"/>
      <c r="L18" s="104"/>
      <c r="M18" s="105"/>
      <c r="N18" s="105"/>
      <c r="O18" s="105"/>
      <c r="P18" s="106"/>
    </row>
    <row r="19" spans="1:16" ht="27.75" customHeight="1">
      <c r="A19" s="97">
        <f>A18+1</f>
        <v>2</v>
      </c>
      <c r="B19" s="97" t="s">
        <v>31</v>
      </c>
      <c r="C19" s="100" t="s">
        <v>195</v>
      </c>
      <c r="D19" s="25" t="s">
        <v>32</v>
      </c>
      <c r="E19" s="45">
        <v>14.56</v>
      </c>
      <c r="F19" s="101"/>
      <c r="G19" s="102"/>
      <c r="H19" s="111"/>
      <c r="I19" s="111"/>
      <c r="J19" s="45"/>
      <c r="K19" s="103"/>
      <c r="L19" s="104"/>
      <c r="M19" s="105"/>
      <c r="N19" s="105"/>
      <c r="O19" s="105"/>
      <c r="P19" s="106"/>
    </row>
    <row r="20" spans="1:16">
      <c r="A20" s="97">
        <f t="shared" ref="A20:A77" si="0">A19+1</f>
        <v>3</v>
      </c>
      <c r="B20" s="97" t="s">
        <v>31</v>
      </c>
      <c r="C20" s="100" t="s">
        <v>66</v>
      </c>
      <c r="D20" s="112" t="s">
        <v>50</v>
      </c>
      <c r="E20" s="110">
        <v>16.399999999999999</v>
      </c>
      <c r="F20" s="113"/>
      <c r="G20" s="102"/>
      <c r="H20" s="110"/>
      <c r="I20" s="110"/>
      <c r="J20" s="45"/>
      <c r="K20" s="103"/>
      <c r="L20" s="104"/>
      <c r="M20" s="105"/>
      <c r="N20" s="105"/>
      <c r="O20" s="105"/>
      <c r="P20" s="106"/>
    </row>
    <row r="21" spans="1:16">
      <c r="A21" s="97">
        <f t="shared" si="0"/>
        <v>4</v>
      </c>
      <c r="B21" s="97" t="s">
        <v>31</v>
      </c>
      <c r="C21" s="100" t="s">
        <v>67</v>
      </c>
      <c r="D21" s="114" t="s">
        <v>50</v>
      </c>
      <c r="E21" s="110">
        <v>3.4</v>
      </c>
      <c r="F21" s="113"/>
      <c r="G21" s="115"/>
      <c r="H21" s="110"/>
      <c r="I21" s="110"/>
      <c r="J21" s="45"/>
      <c r="K21" s="103"/>
      <c r="L21" s="104"/>
      <c r="M21" s="105"/>
      <c r="N21" s="105"/>
      <c r="O21" s="105"/>
      <c r="P21" s="106"/>
    </row>
    <row r="22" spans="1:16" ht="25.5">
      <c r="A22" s="97">
        <f t="shared" si="0"/>
        <v>5</v>
      </c>
      <c r="B22" s="97" t="s">
        <v>31</v>
      </c>
      <c r="C22" s="100" t="s">
        <v>246</v>
      </c>
      <c r="D22" s="25" t="s">
        <v>32</v>
      </c>
      <c r="E22" s="45">
        <f>E20*3.2</f>
        <v>52.48</v>
      </c>
      <c r="F22" s="101"/>
      <c r="G22" s="102"/>
      <c r="H22" s="45"/>
      <c r="I22" s="45"/>
      <c r="J22" s="45"/>
      <c r="K22" s="103"/>
      <c r="L22" s="104"/>
      <c r="M22" s="105"/>
      <c r="N22" s="105"/>
      <c r="O22" s="105"/>
      <c r="P22" s="106"/>
    </row>
    <row r="23" spans="1:16" ht="14.25" customHeight="1">
      <c r="A23" s="97">
        <f t="shared" si="0"/>
        <v>6</v>
      </c>
      <c r="B23" s="97" t="s">
        <v>31</v>
      </c>
      <c r="C23" s="107" t="s">
        <v>68</v>
      </c>
      <c r="D23" s="108" t="s">
        <v>69</v>
      </c>
      <c r="E23" s="109">
        <v>10</v>
      </c>
      <c r="F23" s="101"/>
      <c r="G23" s="102"/>
      <c r="H23" s="45"/>
      <c r="I23" s="45"/>
      <c r="J23" s="45"/>
      <c r="K23" s="103"/>
      <c r="L23" s="104"/>
      <c r="M23" s="105"/>
      <c r="N23" s="105"/>
      <c r="O23" s="105"/>
      <c r="P23" s="106"/>
    </row>
    <row r="24" spans="1:16" ht="15" customHeight="1">
      <c r="A24" s="97">
        <f t="shared" si="0"/>
        <v>7</v>
      </c>
      <c r="B24" s="97" t="s">
        <v>31</v>
      </c>
      <c r="C24" s="116" t="s">
        <v>70</v>
      </c>
      <c r="D24" s="108" t="s">
        <v>33</v>
      </c>
      <c r="E24" s="109">
        <v>5</v>
      </c>
      <c r="F24" s="101"/>
      <c r="G24" s="102"/>
      <c r="H24" s="45"/>
      <c r="I24" s="45"/>
      <c r="J24" s="45"/>
      <c r="K24" s="103"/>
      <c r="L24" s="104"/>
      <c r="M24" s="105"/>
      <c r="N24" s="105"/>
      <c r="O24" s="105"/>
      <c r="P24" s="106"/>
    </row>
    <row r="25" spans="1:16">
      <c r="A25" s="97">
        <f t="shared" si="0"/>
        <v>8</v>
      </c>
      <c r="B25" s="97" t="s">
        <v>31</v>
      </c>
      <c r="C25" s="26" t="s">
        <v>71</v>
      </c>
      <c r="D25" s="117" t="s">
        <v>72</v>
      </c>
      <c r="E25" s="45">
        <v>20</v>
      </c>
      <c r="F25" s="101"/>
      <c r="G25" s="102"/>
      <c r="H25" s="45"/>
      <c r="I25" s="45"/>
      <c r="J25" s="110"/>
      <c r="K25" s="103"/>
      <c r="L25" s="104"/>
      <c r="M25" s="105"/>
      <c r="N25" s="105"/>
      <c r="O25" s="105"/>
      <c r="P25" s="106"/>
    </row>
    <row r="26" spans="1:16">
      <c r="A26" s="97"/>
      <c r="B26" s="97"/>
      <c r="C26" s="156" t="s">
        <v>101</v>
      </c>
      <c r="D26" s="114"/>
      <c r="E26" s="110"/>
      <c r="F26" s="132"/>
      <c r="G26" s="115"/>
      <c r="H26" s="110"/>
      <c r="I26" s="110"/>
      <c r="J26" s="45"/>
      <c r="K26" s="103"/>
      <c r="L26" s="104"/>
      <c r="M26" s="105"/>
      <c r="N26" s="105"/>
      <c r="O26" s="105"/>
      <c r="P26" s="106"/>
    </row>
    <row r="27" spans="1:16">
      <c r="A27" s="97">
        <v>9</v>
      </c>
      <c r="B27" s="97" t="s">
        <v>31</v>
      </c>
      <c r="C27" s="100" t="s">
        <v>288</v>
      </c>
      <c r="D27" s="114" t="s">
        <v>32</v>
      </c>
      <c r="E27" s="45">
        <f>E19</f>
        <v>14.56</v>
      </c>
      <c r="F27" s="101"/>
      <c r="G27" s="102"/>
      <c r="H27" s="111"/>
      <c r="I27" s="111"/>
      <c r="J27" s="45"/>
      <c r="K27" s="103"/>
      <c r="L27" s="104"/>
      <c r="M27" s="105"/>
      <c r="N27" s="105"/>
      <c r="O27" s="105"/>
      <c r="P27" s="106"/>
    </row>
    <row r="28" spans="1:16" ht="14.25" customHeight="1">
      <c r="A28" s="97">
        <f t="shared" si="0"/>
        <v>10</v>
      </c>
      <c r="B28" s="97" t="s">
        <v>31</v>
      </c>
      <c r="C28" s="26" t="s">
        <v>84</v>
      </c>
      <c r="D28" s="114" t="s">
        <v>32</v>
      </c>
      <c r="E28" s="110">
        <f>E27</f>
        <v>14.56</v>
      </c>
      <c r="F28" s="101"/>
      <c r="G28" s="102"/>
      <c r="H28" s="110"/>
      <c r="I28" s="110"/>
      <c r="J28" s="105"/>
      <c r="K28" s="103"/>
      <c r="L28" s="104"/>
      <c r="M28" s="105"/>
      <c r="N28" s="105"/>
      <c r="O28" s="105"/>
      <c r="P28" s="106"/>
    </row>
    <row r="29" spans="1:16" ht="14.25" customHeight="1">
      <c r="A29" s="97">
        <f t="shared" si="0"/>
        <v>11</v>
      </c>
      <c r="B29" s="97"/>
      <c r="C29" s="119" t="s">
        <v>85</v>
      </c>
      <c r="D29" s="114" t="s">
        <v>28</v>
      </c>
      <c r="E29" s="110">
        <f>E28*0.2</f>
        <v>2.91</v>
      </c>
      <c r="F29" s="124"/>
      <c r="G29" s="124"/>
      <c r="H29" s="110"/>
      <c r="I29" s="110"/>
      <c r="J29" s="105"/>
      <c r="K29" s="103"/>
      <c r="L29" s="104"/>
      <c r="M29" s="105"/>
      <c r="N29" s="105"/>
      <c r="O29" s="105"/>
      <c r="P29" s="106"/>
    </row>
    <row r="30" spans="1:16" ht="14.25" customHeight="1">
      <c r="A30" s="97">
        <f t="shared" si="0"/>
        <v>12</v>
      </c>
      <c r="B30" s="97"/>
      <c r="C30" s="119" t="s">
        <v>86</v>
      </c>
      <c r="D30" s="114" t="s">
        <v>34</v>
      </c>
      <c r="E30" s="110">
        <f>E28/3</f>
        <v>4.8499999999999996</v>
      </c>
      <c r="F30" s="124"/>
      <c r="G30" s="124"/>
      <c r="H30" s="110"/>
      <c r="I30" s="110"/>
      <c r="J30" s="105"/>
      <c r="K30" s="103"/>
      <c r="L30" s="104"/>
      <c r="M30" s="105"/>
      <c r="N30" s="105"/>
      <c r="O30" s="105"/>
      <c r="P30" s="106"/>
    </row>
    <row r="31" spans="1:16" ht="27" customHeight="1">
      <c r="A31" s="97">
        <f t="shared" si="0"/>
        <v>13</v>
      </c>
      <c r="B31" s="97" t="s">
        <v>31</v>
      </c>
      <c r="C31" s="281" t="s">
        <v>186</v>
      </c>
      <c r="D31" s="211" t="s">
        <v>32</v>
      </c>
      <c r="E31" s="152">
        <f>E19</f>
        <v>14.56</v>
      </c>
      <c r="F31" s="159"/>
      <c r="G31" s="151"/>
      <c r="H31" s="163"/>
      <c r="I31" s="175"/>
      <c r="J31" s="171"/>
      <c r="K31" s="161"/>
      <c r="L31" s="162"/>
      <c r="M31" s="163"/>
      <c r="N31" s="163"/>
      <c r="O31" s="163"/>
      <c r="P31" s="153"/>
    </row>
    <row r="32" spans="1:16" ht="24" customHeight="1">
      <c r="A32" s="97">
        <f t="shared" si="0"/>
        <v>14</v>
      </c>
      <c r="B32" s="97"/>
      <c r="C32" s="154" t="s">
        <v>317</v>
      </c>
      <c r="D32" s="167" t="s">
        <v>32</v>
      </c>
      <c r="E32" s="160">
        <f>E31*1.1</f>
        <v>16.02</v>
      </c>
      <c r="F32" s="169"/>
      <c r="G32" s="169"/>
      <c r="H32" s="160"/>
      <c r="I32" s="160"/>
      <c r="J32" s="163"/>
      <c r="K32" s="161"/>
      <c r="L32" s="162"/>
      <c r="M32" s="163"/>
      <c r="N32" s="163"/>
      <c r="O32" s="163"/>
      <c r="P32" s="153"/>
    </row>
    <row r="33" spans="1:16" ht="14.25" customHeight="1">
      <c r="A33" s="97">
        <f t="shared" si="0"/>
        <v>15</v>
      </c>
      <c r="B33" s="97"/>
      <c r="C33" s="154" t="s">
        <v>112</v>
      </c>
      <c r="D33" s="167" t="s">
        <v>34</v>
      </c>
      <c r="E33" s="160">
        <f>E31/3*1.1</f>
        <v>5.34</v>
      </c>
      <c r="F33" s="169"/>
      <c r="G33" s="169"/>
      <c r="H33" s="160"/>
      <c r="I33" s="160"/>
      <c r="J33" s="163"/>
      <c r="K33" s="161"/>
      <c r="L33" s="162"/>
      <c r="M33" s="163"/>
      <c r="N33" s="163"/>
      <c r="O33" s="163"/>
      <c r="P33" s="153"/>
    </row>
    <row r="34" spans="1:16" ht="14.25" customHeight="1">
      <c r="A34" s="97">
        <f t="shared" si="0"/>
        <v>16</v>
      </c>
      <c r="B34" s="97"/>
      <c r="C34" s="210" t="s">
        <v>113</v>
      </c>
      <c r="D34" s="167" t="s">
        <v>28</v>
      </c>
      <c r="E34" s="160">
        <f>E31/4*1.1</f>
        <v>4</v>
      </c>
      <c r="F34" s="169"/>
      <c r="G34" s="169"/>
      <c r="H34" s="160"/>
      <c r="I34" s="160"/>
      <c r="J34" s="163"/>
      <c r="K34" s="161"/>
      <c r="L34" s="162"/>
      <c r="M34" s="163"/>
      <c r="N34" s="163"/>
      <c r="O34" s="163"/>
      <c r="P34" s="153"/>
    </row>
    <row r="35" spans="1:16" ht="14.25" customHeight="1">
      <c r="A35" s="97">
        <f t="shared" si="0"/>
        <v>17</v>
      </c>
      <c r="B35" s="97"/>
      <c r="C35" s="210" t="s">
        <v>114</v>
      </c>
      <c r="D35" s="167" t="s">
        <v>32</v>
      </c>
      <c r="E35" s="160">
        <f>E31</f>
        <v>14.56</v>
      </c>
      <c r="F35" s="169"/>
      <c r="G35" s="169"/>
      <c r="H35" s="160"/>
      <c r="I35" s="160"/>
      <c r="J35" s="163"/>
      <c r="K35" s="161"/>
      <c r="L35" s="162"/>
      <c r="M35" s="163"/>
      <c r="N35" s="163"/>
      <c r="O35" s="163"/>
      <c r="P35" s="153"/>
    </row>
    <row r="36" spans="1:16" ht="14.25" customHeight="1">
      <c r="A36" s="97">
        <f t="shared" si="0"/>
        <v>18</v>
      </c>
      <c r="B36" s="97" t="s">
        <v>31</v>
      </c>
      <c r="C36" s="157" t="s">
        <v>289</v>
      </c>
      <c r="D36" s="211" t="s">
        <v>50</v>
      </c>
      <c r="E36" s="152">
        <f>E20</f>
        <v>16.399999999999999</v>
      </c>
      <c r="F36" s="159"/>
      <c r="G36" s="151"/>
      <c r="H36" s="163"/>
      <c r="I36" s="175"/>
      <c r="J36" s="171"/>
      <c r="K36" s="161"/>
      <c r="L36" s="162"/>
      <c r="M36" s="163"/>
      <c r="N36" s="163"/>
      <c r="O36" s="163"/>
      <c r="P36" s="153"/>
    </row>
    <row r="37" spans="1:16" ht="14.25" customHeight="1">
      <c r="A37" s="97">
        <f t="shared" si="0"/>
        <v>19</v>
      </c>
      <c r="B37" s="97"/>
      <c r="C37" s="154" t="s">
        <v>111</v>
      </c>
      <c r="D37" s="167" t="s">
        <v>32</v>
      </c>
      <c r="E37" s="152">
        <f>E36/2*1.1</f>
        <v>9.02</v>
      </c>
      <c r="F37" s="169"/>
      <c r="G37" s="169"/>
      <c r="H37" s="160"/>
      <c r="I37" s="160"/>
      <c r="J37" s="163"/>
      <c r="K37" s="161"/>
      <c r="L37" s="162"/>
      <c r="M37" s="163"/>
      <c r="N37" s="163"/>
      <c r="O37" s="163"/>
      <c r="P37" s="153"/>
    </row>
    <row r="38" spans="1:16" ht="14.25" customHeight="1">
      <c r="A38" s="97">
        <f t="shared" si="0"/>
        <v>20</v>
      </c>
      <c r="B38" s="97"/>
      <c r="C38" s="154" t="s">
        <v>112</v>
      </c>
      <c r="D38" s="167" t="s">
        <v>34</v>
      </c>
      <c r="E38" s="160">
        <f>E37/3</f>
        <v>3.01</v>
      </c>
      <c r="F38" s="169"/>
      <c r="G38" s="169"/>
      <c r="H38" s="160"/>
      <c r="I38" s="160"/>
      <c r="J38" s="163"/>
      <c r="K38" s="161"/>
      <c r="L38" s="162"/>
      <c r="M38" s="163"/>
      <c r="N38" s="163"/>
      <c r="O38" s="163"/>
      <c r="P38" s="153"/>
    </row>
    <row r="39" spans="1:16" ht="14.25" customHeight="1">
      <c r="A39" s="97">
        <f t="shared" si="0"/>
        <v>21</v>
      </c>
      <c r="B39" s="97"/>
      <c r="C39" s="210" t="s">
        <v>113</v>
      </c>
      <c r="D39" s="167" t="s">
        <v>28</v>
      </c>
      <c r="E39" s="160">
        <f>E36/4</f>
        <v>4.0999999999999996</v>
      </c>
      <c r="F39" s="169"/>
      <c r="G39" s="169"/>
      <c r="H39" s="160"/>
      <c r="I39" s="160"/>
      <c r="J39" s="163"/>
      <c r="K39" s="161"/>
      <c r="L39" s="162"/>
      <c r="M39" s="163"/>
      <c r="N39" s="163"/>
      <c r="O39" s="163"/>
      <c r="P39" s="153"/>
    </row>
    <row r="40" spans="1:16" ht="14.25" customHeight="1">
      <c r="A40" s="97">
        <f t="shared" si="0"/>
        <v>22</v>
      </c>
      <c r="B40" s="97"/>
      <c r="C40" s="210" t="s">
        <v>114</v>
      </c>
      <c r="D40" s="167" t="s">
        <v>32</v>
      </c>
      <c r="E40" s="160">
        <f>E36</f>
        <v>16.399999999999999</v>
      </c>
      <c r="F40" s="169"/>
      <c r="G40" s="169"/>
      <c r="H40" s="160"/>
      <c r="I40" s="160"/>
      <c r="J40" s="163"/>
      <c r="K40" s="161"/>
      <c r="L40" s="162"/>
      <c r="M40" s="163"/>
      <c r="N40" s="163"/>
      <c r="O40" s="163"/>
      <c r="P40" s="153"/>
    </row>
    <row r="41" spans="1:16">
      <c r="A41" s="97">
        <f t="shared" si="0"/>
        <v>23</v>
      </c>
      <c r="B41" s="97" t="s">
        <v>31</v>
      </c>
      <c r="C41" s="130" t="s">
        <v>290</v>
      </c>
      <c r="D41" s="131" t="s">
        <v>13</v>
      </c>
      <c r="E41" s="110">
        <v>2</v>
      </c>
      <c r="F41" s="113"/>
      <c r="G41" s="113"/>
      <c r="H41" s="45"/>
      <c r="I41" s="45"/>
      <c r="J41" s="45"/>
      <c r="K41" s="103"/>
      <c r="L41" s="104"/>
      <c r="M41" s="105"/>
      <c r="N41" s="105"/>
      <c r="O41" s="105"/>
      <c r="P41" s="106"/>
    </row>
    <row r="42" spans="1:16">
      <c r="A42" s="97"/>
      <c r="B42" s="97"/>
      <c r="C42" s="156" t="s">
        <v>102</v>
      </c>
      <c r="D42" s="114"/>
      <c r="E42" s="110"/>
      <c r="F42" s="132"/>
      <c r="G42" s="115"/>
      <c r="H42" s="110"/>
      <c r="I42" s="110"/>
      <c r="J42" s="45"/>
      <c r="K42" s="103"/>
      <c r="L42" s="104"/>
      <c r="M42" s="105"/>
      <c r="N42" s="105"/>
      <c r="O42" s="105"/>
      <c r="P42" s="106"/>
    </row>
    <row r="43" spans="1:16">
      <c r="A43" s="97">
        <v>24</v>
      </c>
      <c r="B43" s="97" t="s">
        <v>31</v>
      </c>
      <c r="C43" s="166" t="s">
        <v>91</v>
      </c>
      <c r="D43" s="167" t="s">
        <v>32</v>
      </c>
      <c r="E43" s="160">
        <f>E22</f>
        <v>52.48</v>
      </c>
      <c r="F43" s="168"/>
      <c r="G43" s="151"/>
      <c r="H43" s="160"/>
      <c r="I43" s="160"/>
      <c r="J43" s="152"/>
      <c r="K43" s="161"/>
      <c r="L43" s="162"/>
      <c r="M43" s="163"/>
      <c r="N43" s="163"/>
      <c r="O43" s="163"/>
      <c r="P43" s="153"/>
    </row>
    <row r="44" spans="1:16">
      <c r="A44" s="97">
        <f t="shared" si="0"/>
        <v>25</v>
      </c>
      <c r="B44" s="97"/>
      <c r="C44" s="154" t="s">
        <v>282</v>
      </c>
      <c r="D44" s="167" t="s">
        <v>32</v>
      </c>
      <c r="E44" s="160">
        <f>E43*0.3</f>
        <v>15.74</v>
      </c>
      <c r="F44" s="169"/>
      <c r="G44" s="169"/>
      <c r="H44" s="160"/>
      <c r="I44" s="160"/>
      <c r="J44" s="160"/>
      <c r="K44" s="161"/>
      <c r="L44" s="162"/>
      <c r="M44" s="163"/>
      <c r="N44" s="163"/>
      <c r="O44" s="163"/>
      <c r="P44" s="153"/>
    </row>
    <row r="45" spans="1:16">
      <c r="A45" s="97">
        <f t="shared" si="0"/>
        <v>26</v>
      </c>
      <c r="B45" s="97"/>
      <c r="C45" s="154" t="s">
        <v>92</v>
      </c>
      <c r="D45" s="167" t="s">
        <v>34</v>
      </c>
      <c r="E45" s="160">
        <f>E43*0.2</f>
        <v>10.5</v>
      </c>
      <c r="F45" s="169"/>
      <c r="G45" s="169"/>
      <c r="H45" s="160"/>
      <c r="I45" s="160"/>
      <c r="J45" s="160"/>
      <c r="K45" s="161"/>
      <c r="L45" s="162"/>
      <c r="M45" s="163"/>
      <c r="N45" s="163"/>
      <c r="O45" s="163"/>
      <c r="P45" s="153"/>
    </row>
    <row r="46" spans="1:16">
      <c r="A46" s="97">
        <f t="shared" si="0"/>
        <v>27</v>
      </c>
      <c r="B46" s="97"/>
      <c r="C46" s="170" t="s">
        <v>93</v>
      </c>
      <c r="D46" s="167" t="s">
        <v>34</v>
      </c>
      <c r="E46" s="160">
        <f>E43*0.1</f>
        <v>5.25</v>
      </c>
      <c r="F46" s="169"/>
      <c r="G46" s="169"/>
      <c r="H46" s="160"/>
      <c r="I46" s="160"/>
      <c r="J46" s="160"/>
      <c r="K46" s="161"/>
      <c r="L46" s="162"/>
      <c r="M46" s="163"/>
      <c r="N46" s="163"/>
      <c r="O46" s="163"/>
      <c r="P46" s="153"/>
    </row>
    <row r="47" spans="1:16" s="50" customFormat="1">
      <c r="A47" s="97">
        <f t="shared" si="0"/>
        <v>28</v>
      </c>
      <c r="B47" s="97"/>
      <c r="C47" s="154" t="s">
        <v>35</v>
      </c>
      <c r="D47" s="167" t="s">
        <v>94</v>
      </c>
      <c r="E47" s="160">
        <v>12</v>
      </c>
      <c r="F47" s="169"/>
      <c r="G47" s="169"/>
      <c r="H47" s="160"/>
      <c r="I47" s="160"/>
      <c r="J47" s="160"/>
      <c r="K47" s="161"/>
      <c r="L47" s="162"/>
      <c r="M47" s="163"/>
      <c r="N47" s="163"/>
      <c r="O47" s="163"/>
      <c r="P47" s="153"/>
    </row>
    <row r="48" spans="1:16">
      <c r="A48" s="97">
        <f t="shared" si="0"/>
        <v>29</v>
      </c>
      <c r="B48" s="97"/>
      <c r="C48" s="154" t="s">
        <v>36</v>
      </c>
      <c r="D48" s="167" t="s">
        <v>32</v>
      </c>
      <c r="E48" s="160">
        <f>E43</f>
        <v>52.48</v>
      </c>
      <c r="F48" s="169"/>
      <c r="G48" s="169"/>
      <c r="H48" s="160"/>
      <c r="I48" s="160"/>
      <c r="J48" s="160"/>
      <c r="K48" s="161"/>
      <c r="L48" s="162"/>
      <c r="M48" s="163"/>
      <c r="N48" s="163"/>
      <c r="O48" s="163"/>
      <c r="P48" s="153"/>
    </row>
    <row r="49" spans="1:16">
      <c r="A49" s="97">
        <f t="shared" si="0"/>
        <v>30</v>
      </c>
      <c r="B49" s="97" t="s">
        <v>31</v>
      </c>
      <c r="C49" s="166" t="s">
        <v>250</v>
      </c>
      <c r="D49" s="167" t="s">
        <v>32</v>
      </c>
      <c r="E49" s="160">
        <v>6</v>
      </c>
      <c r="F49" s="168"/>
      <c r="G49" s="151"/>
      <c r="H49" s="160"/>
      <c r="I49" s="160"/>
      <c r="J49" s="152"/>
      <c r="K49" s="161"/>
      <c r="L49" s="162"/>
      <c r="M49" s="163"/>
      <c r="N49" s="163"/>
      <c r="O49" s="163"/>
      <c r="P49" s="153"/>
    </row>
    <row r="50" spans="1:16" ht="25.5">
      <c r="A50" s="97">
        <f t="shared" si="0"/>
        <v>31</v>
      </c>
      <c r="B50" s="97"/>
      <c r="C50" s="154" t="s">
        <v>283</v>
      </c>
      <c r="D50" s="164" t="s">
        <v>28</v>
      </c>
      <c r="E50" s="152">
        <f>E49*0.35</f>
        <v>2.1</v>
      </c>
      <c r="F50" s="151"/>
      <c r="G50" s="151"/>
      <c r="H50" s="152"/>
      <c r="I50" s="152"/>
      <c r="J50" s="152"/>
      <c r="K50" s="152"/>
      <c r="L50" s="162"/>
      <c r="M50" s="163"/>
      <c r="N50" s="163"/>
      <c r="O50" s="163"/>
      <c r="P50" s="152"/>
    </row>
    <row r="51" spans="1:16">
      <c r="A51" s="97">
        <f t="shared" si="0"/>
        <v>32</v>
      </c>
      <c r="B51" s="97"/>
      <c r="C51" s="172" t="s">
        <v>104</v>
      </c>
      <c r="D51" s="164" t="s">
        <v>28</v>
      </c>
      <c r="E51" s="152">
        <f>E50</f>
        <v>2.1</v>
      </c>
      <c r="F51" s="173"/>
      <c r="G51" s="174"/>
      <c r="H51" s="163"/>
      <c r="I51" s="175"/>
      <c r="J51" s="175"/>
      <c r="K51" s="152"/>
      <c r="L51" s="162"/>
      <c r="M51" s="163"/>
      <c r="N51" s="163"/>
      <c r="O51" s="163"/>
      <c r="P51" s="152"/>
    </row>
    <row r="52" spans="1:16" ht="25.5">
      <c r="A52" s="97">
        <f t="shared" si="0"/>
        <v>33</v>
      </c>
      <c r="B52" s="97"/>
      <c r="C52" s="48" t="s">
        <v>247</v>
      </c>
      <c r="D52" s="164" t="s">
        <v>32</v>
      </c>
      <c r="E52" s="152">
        <v>46</v>
      </c>
      <c r="F52" s="173"/>
      <c r="G52" s="174"/>
      <c r="H52" s="163"/>
      <c r="I52" s="175"/>
      <c r="J52" s="175"/>
      <c r="K52" s="152"/>
      <c r="L52" s="162"/>
      <c r="M52" s="163"/>
      <c r="N52" s="163"/>
      <c r="O52" s="163"/>
      <c r="P52" s="152"/>
    </row>
    <row r="53" spans="1:16" ht="25.5">
      <c r="A53" s="97">
        <f t="shared" si="0"/>
        <v>34</v>
      </c>
      <c r="B53" s="97"/>
      <c r="C53" s="326" t="s">
        <v>300</v>
      </c>
      <c r="D53" s="164" t="s">
        <v>32</v>
      </c>
      <c r="E53" s="152">
        <v>46</v>
      </c>
      <c r="F53" s="173"/>
      <c r="G53" s="174"/>
      <c r="H53" s="163"/>
      <c r="I53" s="175"/>
      <c r="J53" s="175"/>
      <c r="K53" s="152"/>
      <c r="L53" s="162"/>
      <c r="M53" s="163"/>
      <c r="N53" s="163"/>
      <c r="O53" s="163"/>
      <c r="P53" s="152"/>
    </row>
    <row r="54" spans="1:16">
      <c r="A54" s="97">
        <f t="shared" si="0"/>
        <v>35</v>
      </c>
      <c r="B54" s="97"/>
      <c r="C54" s="326" t="s">
        <v>248</v>
      </c>
      <c r="D54" s="164" t="s">
        <v>32</v>
      </c>
      <c r="E54" s="152">
        <v>46</v>
      </c>
      <c r="F54" s="173"/>
      <c r="G54" s="174"/>
      <c r="H54" s="163"/>
      <c r="I54" s="175"/>
      <c r="J54" s="175"/>
      <c r="K54" s="152"/>
      <c r="L54" s="162"/>
      <c r="M54" s="163"/>
      <c r="N54" s="163"/>
      <c r="O54" s="163"/>
      <c r="P54" s="152"/>
    </row>
    <row r="55" spans="1:16" ht="25.5">
      <c r="A55" s="97">
        <f t="shared" si="0"/>
        <v>36</v>
      </c>
      <c r="B55" s="97"/>
      <c r="C55" s="325" t="s">
        <v>249</v>
      </c>
      <c r="D55" s="164" t="s">
        <v>32</v>
      </c>
      <c r="E55" s="152">
        <v>46</v>
      </c>
      <c r="F55" s="173"/>
      <c r="G55" s="174"/>
      <c r="H55" s="163"/>
      <c r="I55" s="175"/>
      <c r="J55" s="175"/>
      <c r="K55" s="152"/>
      <c r="L55" s="162"/>
      <c r="M55" s="163"/>
      <c r="N55" s="163"/>
      <c r="O55" s="163"/>
      <c r="P55" s="152"/>
    </row>
    <row r="56" spans="1:16">
      <c r="A56" s="97"/>
      <c r="B56" s="97"/>
      <c r="C56" s="156" t="s">
        <v>105</v>
      </c>
      <c r="D56" s="25"/>
      <c r="E56" s="45"/>
      <c r="F56" s="113"/>
      <c r="G56" s="115"/>
      <c r="H56" s="45"/>
      <c r="I56" s="45"/>
      <c r="J56" s="45"/>
      <c r="K56" s="45"/>
      <c r="L56" s="104"/>
      <c r="M56" s="105"/>
      <c r="N56" s="105"/>
      <c r="O56" s="105"/>
      <c r="P56" s="45"/>
    </row>
    <row r="57" spans="1:16">
      <c r="A57" s="97">
        <v>37</v>
      </c>
      <c r="B57" s="97" t="s">
        <v>31</v>
      </c>
      <c r="C57" s="26" t="s">
        <v>97</v>
      </c>
      <c r="D57" s="25" t="s">
        <v>32</v>
      </c>
      <c r="E57" s="45">
        <f>E19</f>
        <v>14.56</v>
      </c>
      <c r="F57" s="124"/>
      <c r="G57" s="113"/>
      <c r="H57" s="160"/>
      <c r="I57" s="160"/>
      <c r="J57" s="152"/>
      <c r="K57" s="103"/>
      <c r="L57" s="104"/>
      <c r="M57" s="105"/>
      <c r="N57" s="105"/>
      <c r="O57" s="105"/>
      <c r="P57" s="106"/>
    </row>
    <row r="58" spans="1:16">
      <c r="A58" s="97">
        <f t="shared" si="0"/>
        <v>38</v>
      </c>
      <c r="B58" s="97"/>
      <c r="C58" s="154" t="s">
        <v>282</v>
      </c>
      <c r="D58" s="167" t="s">
        <v>32</v>
      </c>
      <c r="E58" s="160">
        <f>E57*0.3</f>
        <v>4.37</v>
      </c>
      <c r="F58" s="169"/>
      <c r="G58" s="169"/>
      <c r="H58" s="160"/>
      <c r="I58" s="160"/>
      <c r="J58" s="160"/>
      <c r="K58" s="161"/>
      <c r="L58" s="162"/>
      <c r="M58" s="163"/>
      <c r="N58" s="163"/>
      <c r="O58" s="163"/>
      <c r="P58" s="153"/>
    </row>
    <row r="59" spans="1:16">
      <c r="A59" s="97">
        <f t="shared" si="0"/>
        <v>39</v>
      </c>
      <c r="B59" s="97"/>
      <c r="C59" s="154" t="s">
        <v>92</v>
      </c>
      <c r="D59" s="167" t="s">
        <v>34</v>
      </c>
      <c r="E59" s="160">
        <f>E57*0.2</f>
        <v>2.91</v>
      </c>
      <c r="F59" s="169"/>
      <c r="G59" s="169"/>
      <c r="H59" s="160"/>
      <c r="I59" s="160"/>
      <c r="J59" s="160"/>
      <c r="K59" s="161"/>
      <c r="L59" s="162"/>
      <c r="M59" s="163"/>
      <c r="N59" s="163"/>
      <c r="O59" s="163"/>
      <c r="P59" s="153"/>
    </row>
    <row r="60" spans="1:16">
      <c r="A60" s="97">
        <f t="shared" si="0"/>
        <v>40</v>
      </c>
      <c r="B60" s="97"/>
      <c r="C60" s="170" t="s">
        <v>93</v>
      </c>
      <c r="D60" s="167" t="s">
        <v>34</v>
      </c>
      <c r="E60" s="160">
        <f>E57*0.1</f>
        <v>1.46</v>
      </c>
      <c r="F60" s="169"/>
      <c r="G60" s="169"/>
      <c r="H60" s="160"/>
      <c r="I60" s="160"/>
      <c r="J60" s="160"/>
      <c r="K60" s="161"/>
      <c r="L60" s="162"/>
      <c r="M60" s="163"/>
      <c r="N60" s="163"/>
      <c r="O60" s="163"/>
      <c r="P60" s="153"/>
    </row>
    <row r="61" spans="1:16">
      <c r="A61" s="97">
        <f t="shared" si="0"/>
        <v>41</v>
      </c>
      <c r="B61" s="97"/>
      <c r="C61" s="154" t="s">
        <v>36</v>
      </c>
      <c r="D61" s="167" t="s">
        <v>32</v>
      </c>
      <c r="E61" s="160">
        <f>E57</f>
        <v>14.56</v>
      </c>
      <c r="F61" s="169"/>
      <c r="G61" s="169"/>
      <c r="H61" s="160"/>
      <c r="I61" s="160"/>
      <c r="J61" s="160"/>
      <c r="K61" s="161"/>
      <c r="L61" s="162"/>
      <c r="M61" s="163"/>
      <c r="N61" s="163"/>
      <c r="O61" s="163"/>
      <c r="P61" s="153"/>
    </row>
    <row r="62" spans="1:16">
      <c r="A62" s="97">
        <f t="shared" si="0"/>
        <v>42</v>
      </c>
      <c r="B62" s="97" t="s">
        <v>31</v>
      </c>
      <c r="C62" s="166" t="s">
        <v>110</v>
      </c>
      <c r="D62" s="167" t="s">
        <v>32</v>
      </c>
      <c r="E62" s="160">
        <f>E61</f>
        <v>14.56</v>
      </c>
      <c r="F62" s="168"/>
      <c r="G62" s="151"/>
      <c r="H62" s="160"/>
      <c r="I62" s="160"/>
      <c r="J62" s="152"/>
      <c r="K62" s="161"/>
      <c r="L62" s="162"/>
      <c r="M62" s="163"/>
      <c r="N62" s="163"/>
      <c r="O62" s="163"/>
      <c r="P62" s="153"/>
    </row>
    <row r="63" spans="1:16" ht="25.5">
      <c r="A63" s="97">
        <f t="shared" si="0"/>
        <v>43</v>
      </c>
      <c r="B63" s="97"/>
      <c r="C63" s="154" t="s">
        <v>318</v>
      </c>
      <c r="D63" s="164" t="s">
        <v>28</v>
      </c>
      <c r="E63" s="152">
        <f>E62*0.35</f>
        <v>5.0999999999999996</v>
      </c>
      <c r="F63" s="151"/>
      <c r="G63" s="151"/>
      <c r="H63" s="152"/>
      <c r="I63" s="152"/>
      <c r="J63" s="152"/>
      <c r="K63" s="152"/>
      <c r="L63" s="162"/>
      <c r="M63" s="163"/>
      <c r="N63" s="163"/>
      <c r="O63" s="163"/>
      <c r="P63" s="152"/>
    </row>
    <row r="64" spans="1:16" ht="38.25">
      <c r="A64" s="97">
        <f t="shared" si="0"/>
        <v>44</v>
      </c>
      <c r="B64" s="97"/>
      <c r="C64" s="329" t="s">
        <v>319</v>
      </c>
      <c r="D64" s="164" t="s">
        <v>74</v>
      </c>
      <c r="E64" s="152">
        <v>20</v>
      </c>
      <c r="F64" s="327"/>
      <c r="G64" s="151"/>
      <c r="H64" s="152"/>
      <c r="I64" s="152"/>
      <c r="J64" s="152"/>
      <c r="K64" s="161"/>
      <c r="L64" s="162"/>
      <c r="M64" s="163"/>
      <c r="N64" s="163"/>
      <c r="O64" s="163"/>
      <c r="P64" s="328"/>
    </row>
    <row r="65" spans="1:16">
      <c r="A65" s="97"/>
      <c r="B65" s="97"/>
      <c r="C65" s="156" t="s">
        <v>106</v>
      </c>
      <c r="D65" s="25"/>
      <c r="E65" s="45"/>
      <c r="F65" s="177"/>
      <c r="G65" s="113"/>
      <c r="H65" s="45"/>
      <c r="I65" s="45"/>
      <c r="J65" s="45"/>
      <c r="K65" s="103"/>
      <c r="L65" s="104"/>
      <c r="M65" s="105"/>
      <c r="N65" s="105"/>
      <c r="O65" s="105"/>
      <c r="P65" s="106"/>
    </row>
    <row r="66" spans="1:16" ht="12.75" customHeight="1">
      <c r="A66" s="97">
        <v>45</v>
      </c>
      <c r="B66" s="97" t="s">
        <v>31</v>
      </c>
      <c r="C66" s="24" t="s">
        <v>76</v>
      </c>
      <c r="D66" s="25" t="s">
        <v>77</v>
      </c>
      <c r="E66" s="45">
        <v>19</v>
      </c>
      <c r="F66" s="122"/>
      <c r="G66" s="102"/>
      <c r="H66" s="123"/>
      <c r="I66" s="123"/>
      <c r="J66" s="45"/>
      <c r="K66" s="103"/>
      <c r="L66" s="104"/>
      <c r="M66" s="105"/>
      <c r="N66" s="105"/>
      <c r="O66" s="105"/>
      <c r="P66" s="106"/>
    </row>
    <row r="67" spans="1:16" s="47" customFormat="1" ht="12" customHeight="1">
      <c r="A67" s="97">
        <f t="shared" si="0"/>
        <v>46</v>
      </c>
      <c r="B67" s="97" t="s">
        <v>31</v>
      </c>
      <c r="C67" s="26" t="s">
        <v>78</v>
      </c>
      <c r="D67" s="25" t="s">
        <v>77</v>
      </c>
      <c r="E67" s="45">
        <f>E66</f>
        <v>19</v>
      </c>
      <c r="F67" s="122"/>
      <c r="G67" s="102"/>
      <c r="H67" s="123"/>
      <c r="I67" s="123"/>
      <c r="J67" s="45"/>
      <c r="K67" s="103"/>
      <c r="L67" s="104"/>
      <c r="M67" s="105"/>
      <c r="N67" s="105"/>
      <c r="O67" s="105"/>
      <c r="P67" s="106"/>
    </row>
    <row r="68" spans="1:16" s="47" customFormat="1" ht="12.75" customHeight="1">
      <c r="A68" s="97">
        <f t="shared" si="0"/>
        <v>47</v>
      </c>
      <c r="B68" s="97" t="s">
        <v>31</v>
      </c>
      <c r="C68" s="26" t="s">
        <v>79</v>
      </c>
      <c r="D68" s="25" t="s">
        <v>77</v>
      </c>
      <c r="E68" s="45">
        <f>E67</f>
        <v>19</v>
      </c>
      <c r="F68" s="122"/>
      <c r="G68" s="102"/>
      <c r="H68" s="123"/>
      <c r="I68" s="123"/>
      <c r="J68" s="45"/>
      <c r="K68" s="103"/>
      <c r="L68" s="104"/>
      <c r="M68" s="105"/>
      <c r="N68" s="105"/>
      <c r="O68" s="105"/>
      <c r="P68" s="106"/>
    </row>
    <row r="69" spans="1:16" s="47" customFormat="1" ht="12.75" customHeight="1">
      <c r="A69" s="97">
        <f t="shared" si="0"/>
        <v>48</v>
      </c>
      <c r="B69" s="97" t="s">
        <v>31</v>
      </c>
      <c r="C69" s="26" t="s">
        <v>80</v>
      </c>
      <c r="D69" s="25" t="s">
        <v>77</v>
      </c>
      <c r="E69" s="45">
        <f>E66</f>
        <v>19</v>
      </c>
      <c r="F69" s="122"/>
      <c r="G69" s="102"/>
      <c r="H69" s="123"/>
      <c r="I69" s="123"/>
      <c r="J69" s="45"/>
      <c r="K69" s="103"/>
      <c r="L69" s="104"/>
      <c r="M69" s="105"/>
      <c r="N69" s="105"/>
      <c r="O69" s="105"/>
      <c r="P69" s="106"/>
    </row>
    <row r="70" spans="1:16" s="47" customFormat="1" ht="12.75" customHeight="1">
      <c r="A70" s="97">
        <f t="shared" si="0"/>
        <v>49</v>
      </c>
      <c r="B70" s="97" t="s">
        <v>31</v>
      </c>
      <c r="C70" s="26" t="s">
        <v>81</v>
      </c>
      <c r="D70" s="25" t="s">
        <v>77</v>
      </c>
      <c r="E70" s="45">
        <f>E66</f>
        <v>19</v>
      </c>
      <c r="F70" s="122"/>
      <c r="G70" s="102"/>
      <c r="H70" s="123"/>
      <c r="I70" s="123"/>
      <c r="J70" s="45"/>
      <c r="K70" s="103"/>
      <c r="L70" s="104"/>
      <c r="M70" s="105"/>
      <c r="N70" s="105"/>
      <c r="O70" s="105"/>
      <c r="P70" s="106"/>
    </row>
    <row r="71" spans="1:16" s="47" customFormat="1" ht="12.75" customHeight="1">
      <c r="A71" s="97">
        <f t="shared" si="0"/>
        <v>50</v>
      </c>
      <c r="B71" s="97" t="s">
        <v>31</v>
      </c>
      <c r="C71" s="26" t="s">
        <v>79</v>
      </c>
      <c r="D71" s="25" t="s">
        <v>77</v>
      </c>
      <c r="E71" s="45">
        <f>E66</f>
        <v>19</v>
      </c>
      <c r="F71" s="122"/>
      <c r="G71" s="102"/>
      <c r="H71" s="123"/>
      <c r="I71" s="123"/>
      <c r="J71" s="45"/>
      <c r="K71" s="103"/>
      <c r="L71" s="104"/>
      <c r="M71" s="105"/>
      <c r="N71" s="105"/>
      <c r="O71" s="105"/>
      <c r="P71" s="106"/>
    </row>
    <row r="72" spans="1:16" s="47" customFormat="1" ht="15.75" customHeight="1">
      <c r="A72" s="97">
        <f t="shared" si="0"/>
        <v>51</v>
      </c>
      <c r="B72" s="97" t="s">
        <v>31</v>
      </c>
      <c r="C72" s="26" t="s">
        <v>82</v>
      </c>
      <c r="D72" s="25" t="s">
        <v>77</v>
      </c>
      <c r="E72" s="45">
        <f>E66</f>
        <v>19</v>
      </c>
      <c r="F72" s="122"/>
      <c r="G72" s="102"/>
      <c r="H72" s="123"/>
      <c r="I72" s="123"/>
      <c r="J72" s="45"/>
      <c r="K72" s="103"/>
      <c r="L72" s="104"/>
      <c r="M72" s="105"/>
      <c r="N72" s="105"/>
      <c r="O72" s="105"/>
      <c r="P72" s="106"/>
    </row>
    <row r="73" spans="1:16" s="47" customFormat="1" ht="12.75" customHeight="1">
      <c r="A73" s="97">
        <f t="shared" si="0"/>
        <v>52</v>
      </c>
      <c r="B73" s="97" t="s">
        <v>31</v>
      </c>
      <c r="C73" s="26" t="s">
        <v>83</v>
      </c>
      <c r="D73" s="25" t="s">
        <v>77</v>
      </c>
      <c r="E73" s="45">
        <f>E66</f>
        <v>19</v>
      </c>
      <c r="F73" s="122"/>
      <c r="G73" s="102"/>
      <c r="H73" s="118"/>
      <c r="I73" s="118"/>
      <c r="J73" s="45"/>
      <c r="K73" s="103"/>
      <c r="L73" s="104"/>
      <c r="M73" s="105"/>
      <c r="N73" s="105"/>
      <c r="O73" s="105"/>
      <c r="P73" s="106"/>
    </row>
    <row r="74" spans="1:16" s="47" customFormat="1" ht="12.75" customHeight="1">
      <c r="A74" s="97"/>
      <c r="B74" s="97"/>
      <c r="C74" s="156" t="s">
        <v>108</v>
      </c>
      <c r="D74" s="98"/>
      <c r="E74" s="99"/>
      <c r="F74" s="98"/>
      <c r="G74" s="97"/>
      <c r="H74" s="97"/>
      <c r="I74" s="97"/>
      <c r="J74" s="97"/>
      <c r="K74" s="97"/>
      <c r="L74" s="97"/>
      <c r="M74" s="97"/>
      <c r="N74" s="97"/>
      <c r="O74" s="97"/>
      <c r="P74" s="97"/>
    </row>
    <row r="75" spans="1:16">
      <c r="A75" s="97">
        <v>53</v>
      </c>
      <c r="B75" s="97" t="s">
        <v>31</v>
      </c>
      <c r="C75" s="26" t="s">
        <v>48</v>
      </c>
      <c r="D75" s="98" t="s">
        <v>94</v>
      </c>
      <c r="E75" s="110">
        <v>1</v>
      </c>
      <c r="F75" s="113"/>
      <c r="G75" s="113"/>
      <c r="H75" s="45"/>
      <c r="I75" s="45"/>
      <c r="J75" s="45"/>
      <c r="K75" s="103"/>
      <c r="L75" s="104"/>
      <c r="M75" s="105"/>
      <c r="N75" s="105"/>
      <c r="O75" s="105"/>
      <c r="P75" s="106"/>
    </row>
    <row r="76" spans="1:16" ht="25.5">
      <c r="A76" s="97">
        <f t="shared" si="0"/>
        <v>54</v>
      </c>
      <c r="B76" s="97" t="s">
        <v>31</v>
      </c>
      <c r="C76" s="26" t="s">
        <v>196</v>
      </c>
      <c r="D76" s="98" t="s">
        <v>94</v>
      </c>
      <c r="E76" s="110">
        <v>2</v>
      </c>
      <c r="F76" s="113"/>
      <c r="G76" s="113"/>
      <c r="H76" s="45"/>
      <c r="I76" s="45"/>
      <c r="J76" s="45"/>
      <c r="K76" s="103"/>
      <c r="L76" s="104"/>
      <c r="M76" s="105"/>
      <c r="N76" s="105"/>
      <c r="O76" s="105"/>
      <c r="P76" s="106"/>
    </row>
    <row r="77" spans="1:16" ht="25.5">
      <c r="A77" s="97">
        <f t="shared" si="0"/>
        <v>55</v>
      </c>
      <c r="B77" s="97" t="s">
        <v>31</v>
      </c>
      <c r="C77" s="282" t="s">
        <v>320</v>
      </c>
      <c r="D77" s="25" t="s">
        <v>77</v>
      </c>
      <c r="E77" s="45">
        <v>3.4</v>
      </c>
      <c r="F77" s="113"/>
      <c r="G77" s="113"/>
      <c r="H77" s="45"/>
      <c r="I77" s="45"/>
      <c r="J77" s="45"/>
      <c r="K77" s="45"/>
      <c r="L77" s="283"/>
      <c r="M77" s="284"/>
      <c r="N77" s="284"/>
      <c r="O77" s="284"/>
      <c r="P77" s="285"/>
    </row>
    <row r="78" spans="1:16">
      <c r="A78" s="139"/>
      <c r="B78" s="140"/>
      <c r="C78" s="449"/>
      <c r="D78" s="450"/>
      <c r="E78" s="450"/>
      <c r="F78" s="450"/>
      <c r="G78" s="450"/>
      <c r="H78" s="450"/>
      <c r="I78" s="450"/>
      <c r="J78" s="450"/>
      <c r="K78" s="451"/>
      <c r="L78" s="155"/>
      <c r="M78" s="141"/>
      <c r="N78" s="141"/>
      <c r="O78" s="141"/>
      <c r="P78" s="141"/>
    </row>
    <row r="79" spans="1:16">
      <c r="A79" s="142"/>
      <c r="B79" s="143"/>
      <c r="C79" s="435" t="s">
        <v>167</v>
      </c>
      <c r="D79" s="435"/>
      <c r="E79" s="435"/>
      <c r="F79" s="435"/>
      <c r="G79" s="435"/>
      <c r="H79" s="435"/>
      <c r="I79" s="435"/>
      <c r="J79" s="435"/>
      <c r="K79" s="435"/>
      <c r="L79" s="144"/>
      <c r="M79" s="144"/>
      <c r="N79" s="145"/>
      <c r="O79" s="144"/>
      <c r="P79" s="146"/>
    </row>
    <row r="80" spans="1:16" ht="13.5" thickBot="1">
      <c r="A80" s="147"/>
      <c r="B80" s="148"/>
      <c r="C80" s="436" t="s">
        <v>100</v>
      </c>
      <c r="D80" s="436"/>
      <c r="E80" s="436"/>
      <c r="F80" s="436"/>
      <c r="G80" s="436"/>
      <c r="H80" s="436"/>
      <c r="I80" s="436"/>
      <c r="J80" s="436"/>
      <c r="K80" s="436"/>
      <c r="L80" s="149"/>
      <c r="M80" s="149"/>
      <c r="N80" s="149"/>
      <c r="O80" s="149"/>
      <c r="P80" s="150"/>
    </row>
    <row r="81" spans="1:3" ht="12.75" customHeight="1">
      <c r="A81" s="138"/>
    </row>
    <row r="82" spans="1:3">
      <c r="A82" s="438" t="s">
        <v>197</v>
      </c>
      <c r="B82" s="438"/>
      <c r="C82" s="439"/>
    </row>
  </sheetData>
  <mergeCells count="19">
    <mergeCell ref="A2:H2"/>
    <mergeCell ref="A3:C3"/>
    <mergeCell ref="A4:J4"/>
    <mergeCell ref="A5:J5"/>
    <mergeCell ref="A6:C6"/>
    <mergeCell ref="A82:C82"/>
    <mergeCell ref="C78:K78"/>
    <mergeCell ref="C79:K79"/>
    <mergeCell ref="C80:K80"/>
    <mergeCell ref="A7:P7"/>
    <mergeCell ref="A11:P11"/>
    <mergeCell ref="F12:K12"/>
    <mergeCell ref="A8:P8"/>
    <mergeCell ref="A9:H9"/>
    <mergeCell ref="I9:L9"/>
    <mergeCell ref="M9:N9"/>
    <mergeCell ref="A10:I10"/>
    <mergeCell ref="J10:K10"/>
    <mergeCell ref="N10:P10"/>
  </mergeCells>
  <pageMargins left="0.7" right="0.7" top="0.75" bottom="0.75" header="0.3" footer="0.3"/>
  <pageSetup paperSize="9" scale="8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P95"/>
  <sheetViews>
    <sheetView zoomScale="130" zoomScaleNormal="130" zoomScaleSheetLayoutView="100" workbookViewId="0">
      <selection activeCell="D86" sqref="D86"/>
    </sheetView>
  </sheetViews>
  <sheetFormatPr defaultColWidth="9.140625" defaultRowHeight="12.75"/>
  <cols>
    <col min="1" max="1" width="4.140625" style="1" customWidth="1"/>
    <col min="2" max="2" width="4.5703125" style="1" customWidth="1"/>
    <col min="3" max="3" width="40" style="84" customWidth="1"/>
    <col min="4" max="4" width="5.7109375" style="85" customWidth="1"/>
    <col min="5" max="5" width="8.42578125" style="86" customWidth="1"/>
    <col min="6" max="6" width="7.5703125" style="1" customWidth="1"/>
    <col min="7" max="7" width="7.7109375" style="1" customWidth="1"/>
    <col min="8" max="8" width="8.140625" style="1" customWidth="1"/>
    <col min="9" max="9" width="8.28515625" style="1" customWidth="1"/>
    <col min="10" max="10" width="7" style="1" customWidth="1"/>
    <col min="11" max="11" width="8.42578125" style="1" customWidth="1"/>
    <col min="12" max="12" width="9.28515625" style="1" customWidth="1"/>
    <col min="13" max="14" width="9.42578125" style="1" customWidth="1"/>
    <col min="15" max="15" width="8.7109375" style="1" customWidth="1"/>
    <col min="16" max="16" width="10" style="1" customWidth="1"/>
    <col min="17" max="17" width="9.28515625" style="1" bestFit="1" customWidth="1"/>
    <col min="18" max="16384" width="9.140625" style="1"/>
  </cols>
  <sheetData>
    <row r="1" spans="1:16">
      <c r="A1" s="3"/>
      <c r="B1" s="3"/>
      <c r="C1" s="57"/>
      <c r="D1" s="58"/>
      <c r="E1" s="59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>
      <c r="A2" s="426" t="s">
        <v>182</v>
      </c>
      <c r="B2" s="427"/>
      <c r="C2" s="427"/>
      <c r="D2" s="427"/>
      <c r="E2" s="427"/>
      <c r="F2" s="427"/>
      <c r="G2" s="427"/>
      <c r="H2" s="427"/>
      <c r="I2" s="3"/>
      <c r="J2" s="3"/>
      <c r="K2" s="3"/>
      <c r="L2" s="3"/>
      <c r="M2" s="3"/>
      <c r="N2" s="3"/>
      <c r="O2" s="3"/>
      <c r="P2" s="3"/>
    </row>
    <row r="3" spans="1:16" ht="15">
      <c r="A3" s="428" t="s">
        <v>189</v>
      </c>
      <c r="B3" s="427"/>
      <c r="C3" s="427"/>
      <c r="D3" s="60"/>
      <c r="E3" s="61"/>
      <c r="F3" s="62"/>
      <c r="G3" s="54"/>
      <c r="H3" s="54"/>
      <c r="I3" s="3"/>
      <c r="J3" s="3"/>
      <c r="K3" s="3"/>
      <c r="L3" s="3"/>
      <c r="M3" s="3"/>
      <c r="N3" s="3"/>
      <c r="O3" s="3"/>
      <c r="P3" s="3"/>
    </row>
    <row r="4" spans="1:16" ht="15" customHeight="1">
      <c r="A4" s="429" t="s">
        <v>53</v>
      </c>
      <c r="B4" s="430"/>
      <c r="C4" s="430"/>
      <c r="D4" s="430"/>
      <c r="E4" s="430"/>
      <c r="F4" s="430"/>
      <c r="G4" s="430"/>
      <c r="H4" s="430"/>
      <c r="I4" s="430"/>
      <c r="J4" s="430"/>
      <c r="K4" s="52"/>
      <c r="L4" s="52"/>
      <c r="M4" s="52"/>
      <c r="N4" s="52"/>
      <c r="O4" s="52"/>
      <c r="P4" s="52"/>
    </row>
    <row r="5" spans="1:16" ht="15" customHeight="1">
      <c r="A5" s="429" t="s">
        <v>145</v>
      </c>
      <c r="B5" s="430"/>
      <c r="C5" s="430"/>
      <c r="D5" s="430"/>
      <c r="E5" s="430"/>
      <c r="F5" s="430"/>
      <c r="G5" s="430"/>
      <c r="H5" s="430"/>
      <c r="I5" s="430"/>
      <c r="J5" s="430"/>
      <c r="K5" s="55"/>
      <c r="L5" s="55"/>
      <c r="M5" s="55"/>
      <c r="N5" s="55"/>
      <c r="O5" s="55"/>
      <c r="P5" s="55"/>
    </row>
    <row r="6" spans="1:16" ht="15">
      <c r="A6" s="426" t="s">
        <v>146</v>
      </c>
      <c r="B6" s="431"/>
      <c r="C6" s="431"/>
      <c r="D6" s="65"/>
      <c r="E6" s="65"/>
      <c r="F6" s="65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16" ht="26.25">
      <c r="A7" s="437" t="s">
        <v>190</v>
      </c>
      <c r="B7" s="437"/>
      <c r="C7" s="437"/>
      <c r="D7" s="437"/>
      <c r="E7" s="437"/>
      <c r="F7" s="437"/>
      <c r="G7" s="437"/>
      <c r="H7" s="437"/>
      <c r="I7" s="437"/>
      <c r="J7" s="437"/>
      <c r="K7" s="437"/>
      <c r="L7" s="437"/>
      <c r="M7" s="437"/>
      <c r="N7" s="437"/>
      <c r="O7" s="437"/>
      <c r="P7" s="437"/>
    </row>
    <row r="8" spans="1:16" ht="21">
      <c r="A8" s="440" t="s">
        <v>61</v>
      </c>
      <c r="B8" s="440"/>
      <c r="C8" s="440"/>
      <c r="D8" s="440"/>
      <c r="E8" s="440"/>
      <c r="F8" s="440"/>
      <c r="G8" s="440"/>
      <c r="H8" s="440"/>
      <c r="I8" s="440"/>
      <c r="J8" s="440"/>
      <c r="K8" s="440"/>
      <c r="L8" s="440"/>
      <c r="M8" s="440"/>
      <c r="N8" s="440"/>
      <c r="O8" s="440"/>
      <c r="P8" s="440"/>
    </row>
    <row r="9" spans="1:16" ht="18.75" customHeight="1">
      <c r="A9" s="441" t="s">
        <v>54</v>
      </c>
      <c r="B9" s="441"/>
      <c r="C9" s="442"/>
      <c r="D9" s="443"/>
      <c r="E9" s="443"/>
      <c r="F9" s="443"/>
      <c r="G9" s="443"/>
      <c r="H9" s="443"/>
      <c r="I9" s="444" t="s">
        <v>37</v>
      </c>
      <c r="J9" s="444"/>
      <c r="K9" s="444"/>
      <c r="L9" s="444"/>
      <c r="M9" s="445"/>
      <c r="N9" s="445"/>
      <c r="O9" s="6" t="s">
        <v>43</v>
      </c>
      <c r="P9" s="4"/>
    </row>
    <row r="10" spans="1:16">
      <c r="A10" s="446"/>
      <c r="B10" s="446"/>
      <c r="C10" s="446"/>
      <c r="D10" s="446"/>
      <c r="E10" s="446"/>
      <c r="F10" s="446"/>
      <c r="G10" s="446"/>
      <c r="H10" s="446"/>
      <c r="I10" s="446"/>
      <c r="J10" s="446" t="s">
        <v>1</v>
      </c>
      <c r="K10" s="446"/>
      <c r="L10" s="7" t="s">
        <v>56</v>
      </c>
      <c r="M10" s="8" t="s">
        <v>0</v>
      </c>
      <c r="N10" s="447"/>
      <c r="O10" s="448"/>
      <c r="P10" s="448"/>
    </row>
    <row r="11" spans="1:16" ht="13.5" thickBot="1">
      <c r="A11" s="452"/>
      <c r="B11" s="452"/>
      <c r="C11" s="452"/>
      <c r="D11" s="452"/>
      <c r="E11" s="452"/>
      <c r="F11" s="452"/>
      <c r="G11" s="452"/>
      <c r="H11" s="452"/>
      <c r="I11" s="452"/>
      <c r="J11" s="452"/>
      <c r="K11" s="452"/>
      <c r="L11" s="452"/>
      <c r="M11" s="452"/>
      <c r="N11" s="452"/>
      <c r="O11" s="452"/>
      <c r="P11" s="452"/>
    </row>
    <row r="12" spans="1:16" ht="13.5" thickBot="1">
      <c r="A12" s="9" t="s">
        <v>2</v>
      </c>
      <c r="B12" s="10"/>
      <c r="C12" s="66"/>
      <c r="D12" s="67" t="s">
        <v>3</v>
      </c>
      <c r="E12" s="68" t="s">
        <v>4</v>
      </c>
      <c r="F12" s="432" t="s">
        <v>15</v>
      </c>
      <c r="G12" s="433"/>
      <c r="H12" s="433"/>
      <c r="I12" s="433"/>
      <c r="J12" s="433"/>
      <c r="K12" s="434"/>
      <c r="L12" s="92"/>
      <c r="M12" s="92"/>
      <c r="N12" s="92" t="s">
        <v>6</v>
      </c>
      <c r="O12" s="92" t="s">
        <v>5</v>
      </c>
      <c r="P12" s="93" t="s">
        <v>43</v>
      </c>
    </row>
    <row r="13" spans="1:16" ht="33.75">
      <c r="A13" s="11" t="s">
        <v>7</v>
      </c>
      <c r="B13" s="12" t="s">
        <v>29</v>
      </c>
      <c r="C13" s="69" t="s">
        <v>14</v>
      </c>
      <c r="D13" s="70" t="s">
        <v>8</v>
      </c>
      <c r="E13" s="71" t="s">
        <v>9</v>
      </c>
      <c r="F13" s="11" t="s">
        <v>16</v>
      </c>
      <c r="G13" s="9" t="s">
        <v>11</v>
      </c>
      <c r="H13" s="9" t="s">
        <v>18</v>
      </c>
      <c r="I13" s="9" t="s">
        <v>10</v>
      </c>
      <c r="J13" s="9" t="s">
        <v>19</v>
      </c>
      <c r="K13" s="9" t="s">
        <v>24</v>
      </c>
      <c r="L13" s="10" t="s">
        <v>20</v>
      </c>
      <c r="M13" s="9" t="s">
        <v>18</v>
      </c>
      <c r="N13" s="9" t="s">
        <v>10</v>
      </c>
      <c r="O13" s="9" t="s">
        <v>19</v>
      </c>
      <c r="P13" s="9" t="s">
        <v>24</v>
      </c>
    </row>
    <row r="14" spans="1:16">
      <c r="A14" s="11" t="s">
        <v>12</v>
      </c>
      <c r="B14" s="12"/>
      <c r="C14" s="69"/>
      <c r="D14" s="70"/>
      <c r="E14" s="71"/>
      <c r="F14" s="11" t="s">
        <v>25</v>
      </c>
      <c r="G14" s="11" t="s">
        <v>17</v>
      </c>
      <c r="H14" s="11" t="s">
        <v>22</v>
      </c>
      <c r="I14" s="11" t="s">
        <v>21</v>
      </c>
      <c r="J14" s="11" t="s">
        <v>23</v>
      </c>
      <c r="K14" s="11" t="s">
        <v>43</v>
      </c>
      <c r="L14" s="12" t="s">
        <v>26</v>
      </c>
      <c r="M14" s="11" t="s">
        <v>22</v>
      </c>
      <c r="N14" s="11" t="s">
        <v>21</v>
      </c>
      <c r="O14" s="11" t="s">
        <v>23</v>
      </c>
      <c r="P14" s="11" t="s">
        <v>43</v>
      </c>
    </row>
    <row r="15" spans="1:16">
      <c r="A15" s="11"/>
      <c r="B15" s="12"/>
      <c r="C15" s="69"/>
      <c r="D15" s="70"/>
      <c r="E15" s="71"/>
      <c r="F15" s="11" t="s">
        <v>27</v>
      </c>
      <c r="G15" s="11" t="s">
        <v>52</v>
      </c>
      <c r="H15" s="11" t="s">
        <v>43</v>
      </c>
      <c r="I15" s="11" t="s">
        <v>43</v>
      </c>
      <c r="J15" s="11" t="s">
        <v>43</v>
      </c>
      <c r="K15" s="11"/>
      <c r="L15" s="12" t="s">
        <v>27</v>
      </c>
      <c r="M15" s="11" t="s">
        <v>43</v>
      </c>
      <c r="N15" s="11" t="s">
        <v>43</v>
      </c>
      <c r="O15" s="11" t="s">
        <v>43</v>
      </c>
      <c r="P15" s="11"/>
    </row>
    <row r="16" spans="1:16">
      <c r="A16" s="97">
        <v>1</v>
      </c>
      <c r="B16" s="97">
        <v>2</v>
      </c>
      <c r="C16" s="98">
        <v>3</v>
      </c>
      <c r="D16" s="98">
        <v>4</v>
      </c>
      <c r="E16" s="99">
        <v>5</v>
      </c>
      <c r="F16" s="97">
        <v>6</v>
      </c>
      <c r="G16" s="97">
        <v>7</v>
      </c>
      <c r="H16" s="97">
        <v>8</v>
      </c>
      <c r="I16" s="97">
        <v>9</v>
      </c>
      <c r="J16" s="97">
        <v>10</v>
      </c>
      <c r="K16" s="97">
        <v>11</v>
      </c>
      <c r="L16" s="97">
        <v>12</v>
      </c>
      <c r="M16" s="97">
        <v>13</v>
      </c>
      <c r="N16" s="97">
        <v>14</v>
      </c>
      <c r="O16" s="97">
        <v>15</v>
      </c>
      <c r="P16" s="97">
        <v>16</v>
      </c>
    </row>
    <row r="17" spans="1:16">
      <c r="A17" s="97"/>
      <c r="B17" s="97"/>
      <c r="C17" s="136" t="s">
        <v>99</v>
      </c>
      <c r="D17" s="98"/>
      <c r="E17" s="99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</row>
    <row r="18" spans="1:16">
      <c r="A18" s="97">
        <v>1</v>
      </c>
      <c r="B18" s="97" t="s">
        <v>31</v>
      </c>
      <c r="C18" s="48" t="s">
        <v>119</v>
      </c>
      <c r="D18" s="98" t="s">
        <v>32</v>
      </c>
      <c r="E18" s="30">
        <v>5</v>
      </c>
      <c r="F18" s="101"/>
      <c r="G18" s="102"/>
      <c r="H18" s="45"/>
      <c r="I18" s="45"/>
      <c r="J18" s="45"/>
      <c r="K18" s="103"/>
      <c r="L18" s="104"/>
      <c r="M18" s="105"/>
      <c r="N18" s="105"/>
      <c r="O18" s="105"/>
      <c r="P18" s="106"/>
    </row>
    <row r="19" spans="1:16">
      <c r="A19" s="97">
        <f>A18+1</f>
        <v>2</v>
      </c>
      <c r="B19" s="97" t="s">
        <v>31</v>
      </c>
      <c r="C19" s="48" t="s">
        <v>44</v>
      </c>
      <c r="D19" s="90" t="s">
        <v>13</v>
      </c>
      <c r="E19" s="51">
        <v>1</v>
      </c>
      <c r="F19" s="101"/>
      <c r="G19" s="102"/>
      <c r="H19" s="45"/>
      <c r="I19" s="45"/>
      <c r="J19" s="45"/>
      <c r="K19" s="103"/>
      <c r="L19" s="104"/>
      <c r="M19" s="105"/>
      <c r="N19" s="105"/>
      <c r="O19" s="105"/>
      <c r="P19" s="106"/>
    </row>
    <row r="20" spans="1:16">
      <c r="A20" s="97">
        <f t="shared" ref="A20:A84" si="0">A19+1</f>
        <v>3</v>
      </c>
      <c r="B20" s="97" t="s">
        <v>31</v>
      </c>
      <c r="C20" s="48" t="s">
        <v>45</v>
      </c>
      <c r="D20" s="90" t="s">
        <v>13</v>
      </c>
      <c r="E20" s="51">
        <v>1</v>
      </c>
      <c r="F20" s="101"/>
      <c r="G20" s="102"/>
      <c r="H20" s="45"/>
      <c r="I20" s="45"/>
      <c r="J20" s="45"/>
      <c r="K20" s="103"/>
      <c r="L20" s="104"/>
      <c r="M20" s="105"/>
      <c r="N20" s="105"/>
      <c r="O20" s="105"/>
      <c r="P20" s="106"/>
    </row>
    <row r="21" spans="1:16">
      <c r="A21" s="97">
        <f t="shared" si="0"/>
        <v>4</v>
      </c>
      <c r="B21" s="97" t="s">
        <v>31</v>
      </c>
      <c r="C21" s="100" t="s">
        <v>49</v>
      </c>
      <c r="D21" s="25" t="s">
        <v>38</v>
      </c>
      <c r="E21" s="45">
        <v>1</v>
      </c>
      <c r="F21" s="101"/>
      <c r="G21" s="102"/>
      <c r="H21" s="45"/>
      <c r="I21" s="45"/>
      <c r="J21" s="45"/>
      <c r="K21" s="103"/>
      <c r="L21" s="104"/>
      <c r="M21" s="105"/>
      <c r="N21" s="105"/>
      <c r="O21" s="105"/>
      <c r="P21" s="106"/>
    </row>
    <row r="22" spans="1:16">
      <c r="A22" s="97">
        <f t="shared" si="0"/>
        <v>5</v>
      </c>
      <c r="B22" s="97" t="s">
        <v>31</v>
      </c>
      <c r="C22" s="100" t="s">
        <v>65</v>
      </c>
      <c r="D22" s="25" t="s">
        <v>32</v>
      </c>
      <c r="E22" s="45">
        <v>2.2000000000000002</v>
      </c>
      <c r="F22" s="101"/>
      <c r="G22" s="102"/>
      <c r="H22" s="111"/>
      <c r="I22" s="111"/>
      <c r="J22" s="45"/>
      <c r="K22" s="103"/>
      <c r="L22" s="104"/>
      <c r="M22" s="105"/>
      <c r="N22" s="105"/>
      <c r="O22" s="105"/>
      <c r="P22" s="106"/>
    </row>
    <row r="23" spans="1:16">
      <c r="A23" s="97">
        <f t="shared" si="0"/>
        <v>6</v>
      </c>
      <c r="B23" s="97" t="s">
        <v>31</v>
      </c>
      <c r="C23" s="100" t="s">
        <v>66</v>
      </c>
      <c r="D23" s="112" t="s">
        <v>50</v>
      </c>
      <c r="E23" s="110">
        <v>7.7</v>
      </c>
      <c r="F23" s="113"/>
      <c r="G23" s="102"/>
      <c r="H23" s="110"/>
      <c r="I23" s="110"/>
      <c r="J23" s="45"/>
      <c r="K23" s="103"/>
      <c r="L23" s="104"/>
      <c r="M23" s="105"/>
      <c r="N23" s="105"/>
      <c r="O23" s="105"/>
      <c r="P23" s="106"/>
    </row>
    <row r="24" spans="1:16">
      <c r="A24" s="97">
        <f t="shared" si="0"/>
        <v>7</v>
      </c>
      <c r="B24" s="97" t="s">
        <v>31</v>
      </c>
      <c r="C24" s="100" t="s">
        <v>116</v>
      </c>
      <c r="D24" s="114" t="s">
        <v>38</v>
      </c>
      <c r="E24" s="110">
        <v>1</v>
      </c>
      <c r="F24" s="101"/>
      <c r="G24" s="102"/>
      <c r="H24" s="45"/>
      <c r="I24" s="45"/>
      <c r="J24" s="45"/>
      <c r="K24" s="103"/>
      <c r="L24" s="104"/>
      <c r="M24" s="105"/>
      <c r="N24" s="105"/>
      <c r="O24" s="105"/>
      <c r="P24" s="106"/>
    </row>
    <row r="25" spans="1:16">
      <c r="A25" s="97">
        <f t="shared" si="0"/>
        <v>8</v>
      </c>
      <c r="B25" s="97" t="s">
        <v>31</v>
      </c>
      <c r="C25" s="100" t="s">
        <v>73</v>
      </c>
      <c r="D25" s="25" t="s">
        <v>32</v>
      </c>
      <c r="E25" s="45">
        <f>E23*3</f>
        <v>23.1</v>
      </c>
      <c r="F25" s="101"/>
      <c r="G25" s="102"/>
      <c r="H25" s="45"/>
      <c r="I25" s="45"/>
      <c r="J25" s="45"/>
      <c r="K25" s="103"/>
      <c r="L25" s="104"/>
      <c r="M25" s="105"/>
      <c r="N25" s="105"/>
      <c r="O25" s="105"/>
      <c r="P25" s="106"/>
    </row>
    <row r="26" spans="1:16">
      <c r="A26" s="97">
        <f t="shared" si="0"/>
        <v>9</v>
      </c>
      <c r="B26" s="97" t="s">
        <v>31</v>
      </c>
      <c r="C26" s="107" t="s">
        <v>68</v>
      </c>
      <c r="D26" s="108" t="s">
        <v>69</v>
      </c>
      <c r="E26" s="109">
        <v>8</v>
      </c>
      <c r="F26" s="101"/>
      <c r="G26" s="102"/>
      <c r="H26" s="45"/>
      <c r="I26" s="45"/>
      <c r="J26" s="45"/>
      <c r="K26" s="103"/>
      <c r="L26" s="104"/>
      <c r="M26" s="105"/>
      <c r="N26" s="105"/>
      <c r="O26" s="105"/>
      <c r="P26" s="106"/>
    </row>
    <row r="27" spans="1:16">
      <c r="A27" s="97">
        <f t="shared" si="0"/>
        <v>10</v>
      </c>
      <c r="B27" s="97" t="s">
        <v>31</v>
      </c>
      <c r="C27" s="116" t="s">
        <v>70</v>
      </c>
      <c r="D27" s="108" t="s">
        <v>33</v>
      </c>
      <c r="E27" s="109">
        <v>4</v>
      </c>
      <c r="F27" s="101"/>
      <c r="G27" s="102"/>
      <c r="H27" s="45"/>
      <c r="I27" s="45"/>
      <c r="J27" s="45"/>
      <c r="K27" s="103"/>
      <c r="L27" s="104"/>
      <c r="M27" s="105"/>
      <c r="N27" s="105"/>
      <c r="O27" s="105"/>
      <c r="P27" s="106"/>
    </row>
    <row r="28" spans="1:16">
      <c r="A28" s="97">
        <f t="shared" si="0"/>
        <v>11</v>
      </c>
      <c r="B28" s="97" t="s">
        <v>31</v>
      </c>
      <c r="C28" s="26" t="s">
        <v>71</v>
      </c>
      <c r="D28" s="117" t="s">
        <v>72</v>
      </c>
      <c r="E28" s="45">
        <v>10</v>
      </c>
      <c r="F28" s="101"/>
      <c r="G28" s="102"/>
      <c r="H28" s="45"/>
      <c r="I28" s="45"/>
      <c r="J28" s="110"/>
      <c r="K28" s="103"/>
      <c r="L28" s="104"/>
      <c r="M28" s="105"/>
      <c r="N28" s="105"/>
      <c r="O28" s="105"/>
      <c r="P28" s="106"/>
    </row>
    <row r="29" spans="1:16">
      <c r="A29" s="97"/>
      <c r="B29" s="97"/>
      <c r="C29" s="156" t="s">
        <v>101</v>
      </c>
      <c r="D29" s="114"/>
      <c r="E29" s="110"/>
      <c r="F29" s="132"/>
      <c r="G29" s="115"/>
      <c r="H29" s="110"/>
      <c r="I29" s="110"/>
      <c r="J29" s="45"/>
      <c r="K29" s="103"/>
      <c r="L29" s="104"/>
      <c r="M29" s="105"/>
      <c r="N29" s="105"/>
      <c r="O29" s="105"/>
      <c r="P29" s="106"/>
    </row>
    <row r="30" spans="1:16">
      <c r="A30" s="97">
        <v>12</v>
      </c>
      <c r="B30" s="97" t="s">
        <v>31</v>
      </c>
      <c r="C30" s="100" t="s">
        <v>281</v>
      </c>
      <c r="D30" s="114" t="s">
        <v>32</v>
      </c>
      <c r="E30" s="45">
        <f>E22</f>
        <v>2.2000000000000002</v>
      </c>
      <c r="F30" s="101"/>
      <c r="G30" s="102"/>
      <c r="H30" s="111"/>
      <c r="I30" s="111"/>
      <c r="J30" s="45"/>
      <c r="K30" s="103"/>
      <c r="L30" s="104"/>
      <c r="M30" s="105"/>
      <c r="N30" s="105"/>
      <c r="O30" s="105"/>
      <c r="P30" s="106"/>
    </row>
    <row r="31" spans="1:16">
      <c r="A31" s="97">
        <f t="shared" si="0"/>
        <v>13</v>
      </c>
      <c r="B31" s="97" t="s">
        <v>31</v>
      </c>
      <c r="C31" s="26" t="s">
        <v>84</v>
      </c>
      <c r="D31" s="114" t="s">
        <v>32</v>
      </c>
      <c r="E31" s="110">
        <f>E30</f>
        <v>2.2000000000000002</v>
      </c>
      <c r="F31" s="101"/>
      <c r="G31" s="102"/>
      <c r="H31" s="110"/>
      <c r="I31" s="110"/>
      <c r="J31" s="105"/>
      <c r="K31" s="103"/>
      <c r="L31" s="104"/>
      <c r="M31" s="105"/>
      <c r="N31" s="105"/>
      <c r="O31" s="105"/>
      <c r="P31" s="106"/>
    </row>
    <row r="32" spans="1:16">
      <c r="A32" s="97">
        <f t="shared" si="0"/>
        <v>14</v>
      </c>
      <c r="B32" s="97"/>
      <c r="C32" s="119" t="s">
        <v>85</v>
      </c>
      <c r="D32" s="114" t="s">
        <v>28</v>
      </c>
      <c r="E32" s="110">
        <f>E31*0.2</f>
        <v>0.44</v>
      </c>
      <c r="F32" s="124"/>
      <c r="G32" s="124"/>
      <c r="H32" s="110"/>
      <c r="I32" s="110"/>
      <c r="J32" s="105"/>
      <c r="K32" s="103"/>
      <c r="L32" s="104"/>
      <c r="M32" s="105"/>
      <c r="N32" s="105"/>
      <c r="O32" s="105"/>
      <c r="P32" s="106"/>
    </row>
    <row r="33" spans="1:16">
      <c r="A33" s="97">
        <f t="shared" si="0"/>
        <v>15</v>
      </c>
      <c r="B33" s="97"/>
      <c r="C33" s="119" t="s">
        <v>86</v>
      </c>
      <c r="D33" s="114" t="s">
        <v>34</v>
      </c>
      <c r="E33" s="110">
        <f>E31/3</f>
        <v>0.73</v>
      </c>
      <c r="F33" s="124"/>
      <c r="G33" s="124"/>
      <c r="H33" s="110"/>
      <c r="I33" s="110"/>
      <c r="J33" s="105"/>
      <c r="K33" s="103"/>
      <c r="L33" s="104"/>
      <c r="M33" s="105"/>
      <c r="N33" s="105"/>
      <c r="O33" s="105"/>
      <c r="P33" s="106"/>
    </row>
    <row r="34" spans="1:16" ht="22.5" customHeight="1">
      <c r="A34" s="97">
        <f t="shared" si="0"/>
        <v>16</v>
      </c>
      <c r="B34" s="97" t="s">
        <v>31</v>
      </c>
      <c r="C34" s="281" t="s">
        <v>186</v>
      </c>
      <c r="D34" s="211" t="s">
        <v>32</v>
      </c>
      <c r="E34" s="152">
        <f>E22</f>
        <v>2.2000000000000002</v>
      </c>
      <c r="F34" s="159"/>
      <c r="G34" s="151"/>
      <c r="H34" s="163"/>
      <c r="I34" s="175"/>
      <c r="J34" s="171"/>
      <c r="K34" s="161"/>
      <c r="L34" s="162"/>
      <c r="M34" s="163"/>
      <c r="N34" s="163"/>
      <c r="O34" s="163"/>
      <c r="P34" s="153"/>
    </row>
    <row r="35" spans="1:16" ht="25.5">
      <c r="A35" s="97">
        <f t="shared" si="0"/>
        <v>17</v>
      </c>
      <c r="B35" s="97"/>
      <c r="C35" s="154" t="s">
        <v>321</v>
      </c>
      <c r="D35" s="164" t="s">
        <v>32</v>
      </c>
      <c r="E35" s="160">
        <f>E34*1.1</f>
        <v>2.42</v>
      </c>
      <c r="F35" s="169"/>
      <c r="G35" s="169"/>
      <c r="H35" s="160"/>
      <c r="I35" s="160"/>
      <c r="J35" s="163"/>
      <c r="K35" s="161"/>
      <c r="L35" s="162"/>
      <c r="M35" s="163"/>
      <c r="N35" s="163"/>
      <c r="O35" s="163"/>
      <c r="P35" s="153"/>
    </row>
    <row r="36" spans="1:16">
      <c r="A36" s="97">
        <f t="shared" si="0"/>
        <v>18</v>
      </c>
      <c r="B36" s="97"/>
      <c r="C36" s="154" t="s">
        <v>112</v>
      </c>
      <c r="D36" s="167" t="s">
        <v>34</v>
      </c>
      <c r="E36" s="160">
        <f>E34/3*1.1</f>
        <v>0.81</v>
      </c>
      <c r="F36" s="169"/>
      <c r="G36" s="169"/>
      <c r="H36" s="160"/>
      <c r="I36" s="160"/>
      <c r="J36" s="163"/>
      <c r="K36" s="161"/>
      <c r="L36" s="162"/>
      <c r="M36" s="163"/>
      <c r="N36" s="163"/>
      <c r="O36" s="163"/>
      <c r="P36" s="153"/>
    </row>
    <row r="37" spans="1:16">
      <c r="A37" s="97">
        <f t="shared" si="0"/>
        <v>19</v>
      </c>
      <c r="B37" s="97"/>
      <c r="C37" s="210" t="s">
        <v>113</v>
      </c>
      <c r="D37" s="167" t="s">
        <v>28</v>
      </c>
      <c r="E37" s="160">
        <f>E34/4*1.1</f>
        <v>0.61</v>
      </c>
      <c r="F37" s="169"/>
      <c r="G37" s="169"/>
      <c r="H37" s="160"/>
      <c r="I37" s="160"/>
      <c r="J37" s="163"/>
      <c r="K37" s="161"/>
      <c r="L37" s="162"/>
      <c r="M37" s="163"/>
      <c r="N37" s="163"/>
      <c r="O37" s="163"/>
      <c r="P37" s="153"/>
    </row>
    <row r="38" spans="1:16">
      <c r="A38" s="97">
        <f t="shared" si="0"/>
        <v>20</v>
      </c>
      <c r="B38" s="97"/>
      <c r="C38" s="210" t="s">
        <v>114</v>
      </c>
      <c r="D38" s="167" t="s">
        <v>32</v>
      </c>
      <c r="E38" s="160">
        <f>E34</f>
        <v>2.2000000000000002</v>
      </c>
      <c r="F38" s="169"/>
      <c r="G38" s="169"/>
      <c r="H38" s="160"/>
      <c r="I38" s="160"/>
      <c r="J38" s="163"/>
      <c r="K38" s="161"/>
      <c r="L38" s="162"/>
      <c r="M38" s="163"/>
      <c r="N38" s="163"/>
      <c r="O38" s="163"/>
      <c r="P38" s="153"/>
    </row>
    <row r="39" spans="1:16">
      <c r="A39" s="97">
        <f t="shared" si="0"/>
        <v>21</v>
      </c>
      <c r="B39" s="97"/>
      <c r="C39" s="130" t="s">
        <v>290</v>
      </c>
      <c r="D39" s="131" t="s">
        <v>13</v>
      </c>
      <c r="E39" s="110">
        <v>1</v>
      </c>
      <c r="F39" s="113"/>
      <c r="G39" s="113"/>
      <c r="H39" s="45"/>
      <c r="I39" s="45"/>
      <c r="J39" s="45"/>
      <c r="K39" s="103"/>
      <c r="L39" s="104"/>
      <c r="M39" s="105"/>
      <c r="N39" s="105"/>
      <c r="O39" s="105"/>
      <c r="P39" s="106"/>
    </row>
    <row r="40" spans="1:16">
      <c r="A40" s="97"/>
      <c r="B40" s="97"/>
      <c r="C40" s="156" t="s">
        <v>102</v>
      </c>
      <c r="D40" s="114"/>
      <c r="E40" s="110"/>
      <c r="F40" s="132"/>
      <c r="G40" s="115"/>
      <c r="H40" s="110"/>
      <c r="I40" s="110"/>
      <c r="J40" s="45"/>
      <c r="K40" s="103"/>
      <c r="L40" s="104"/>
      <c r="M40" s="105"/>
      <c r="N40" s="105"/>
      <c r="O40" s="105"/>
      <c r="P40" s="106"/>
    </row>
    <row r="41" spans="1:16" ht="38.25">
      <c r="A41" s="97">
        <v>22</v>
      </c>
      <c r="B41" s="97" t="s">
        <v>31</v>
      </c>
      <c r="C41" s="213" t="s">
        <v>217</v>
      </c>
      <c r="D41" s="90" t="s">
        <v>13</v>
      </c>
      <c r="E41" s="51">
        <v>1</v>
      </c>
      <c r="F41" s="101"/>
      <c r="G41" s="102"/>
      <c r="H41" s="45"/>
      <c r="I41" s="45"/>
      <c r="J41" s="45"/>
      <c r="K41" s="103"/>
      <c r="L41" s="104"/>
      <c r="M41" s="105"/>
      <c r="N41" s="105"/>
      <c r="O41" s="105"/>
      <c r="P41" s="106"/>
    </row>
    <row r="42" spans="1:16" ht="25.5">
      <c r="A42" s="97">
        <f t="shared" si="0"/>
        <v>23</v>
      </c>
      <c r="B42" s="97" t="s">
        <v>31</v>
      </c>
      <c r="C42" s="157" t="s">
        <v>191</v>
      </c>
      <c r="D42" s="158" t="s">
        <v>32</v>
      </c>
      <c r="E42" s="176">
        <f>E25</f>
        <v>23.1</v>
      </c>
      <c r="F42" s="159"/>
      <c r="G42" s="151"/>
      <c r="H42" s="152"/>
      <c r="I42" s="152"/>
      <c r="J42" s="160"/>
      <c r="K42" s="161"/>
      <c r="L42" s="162"/>
      <c r="M42" s="163"/>
      <c r="N42" s="163"/>
      <c r="O42" s="163"/>
      <c r="P42" s="153"/>
    </row>
    <row r="43" spans="1:16">
      <c r="A43" s="97">
        <f t="shared" si="0"/>
        <v>24</v>
      </c>
      <c r="B43" s="97"/>
      <c r="C43" s="154" t="s">
        <v>95</v>
      </c>
      <c r="D43" s="164" t="s">
        <v>32</v>
      </c>
      <c r="E43" s="160">
        <f>E42</f>
        <v>23.1</v>
      </c>
      <c r="F43" s="151"/>
      <c r="G43" s="151"/>
      <c r="H43" s="152"/>
      <c r="I43" s="152"/>
      <c r="J43" s="160"/>
      <c r="K43" s="161"/>
      <c r="L43" s="162"/>
      <c r="M43" s="163"/>
      <c r="N43" s="163"/>
      <c r="O43" s="163"/>
      <c r="P43" s="153"/>
    </row>
    <row r="44" spans="1:16">
      <c r="A44" s="97">
        <f t="shared" si="0"/>
        <v>25</v>
      </c>
      <c r="B44" s="97"/>
      <c r="C44" s="154" t="s">
        <v>96</v>
      </c>
      <c r="D44" s="164" t="s">
        <v>32</v>
      </c>
      <c r="E44" s="152">
        <f>E42*1.1</f>
        <v>25.41</v>
      </c>
      <c r="F44" s="151"/>
      <c r="G44" s="151"/>
      <c r="H44" s="152"/>
      <c r="I44" s="152"/>
      <c r="J44" s="152"/>
      <c r="K44" s="161"/>
      <c r="L44" s="162"/>
      <c r="M44" s="163"/>
      <c r="N44" s="163"/>
      <c r="O44" s="163"/>
      <c r="P44" s="153"/>
    </row>
    <row r="45" spans="1:16">
      <c r="A45" s="97">
        <f t="shared" si="0"/>
        <v>26</v>
      </c>
      <c r="B45" s="97"/>
      <c r="C45" s="165" t="s">
        <v>103</v>
      </c>
      <c r="D45" s="158" t="s">
        <v>13</v>
      </c>
      <c r="E45" s="176">
        <f>ROUND(E44/0.15*1.1/3,0)</f>
        <v>62</v>
      </c>
      <c r="F45" s="151"/>
      <c r="G45" s="151"/>
      <c r="H45" s="152"/>
      <c r="I45" s="152"/>
      <c r="J45" s="152"/>
      <c r="K45" s="161"/>
      <c r="L45" s="162"/>
      <c r="M45" s="163"/>
      <c r="N45" s="163"/>
      <c r="O45" s="163"/>
      <c r="P45" s="153"/>
    </row>
    <row r="46" spans="1:16">
      <c r="A46" s="97">
        <f t="shared" si="0"/>
        <v>27</v>
      </c>
      <c r="B46" s="97"/>
      <c r="C46" s="154" t="s">
        <v>276</v>
      </c>
      <c r="D46" s="164" t="s">
        <v>13</v>
      </c>
      <c r="E46" s="152">
        <f>E42*30</f>
        <v>693</v>
      </c>
      <c r="F46" s="151"/>
      <c r="G46" s="151"/>
      <c r="H46" s="152"/>
      <c r="I46" s="152"/>
      <c r="J46" s="152"/>
      <c r="K46" s="161"/>
      <c r="L46" s="162"/>
      <c r="M46" s="163"/>
      <c r="N46" s="163"/>
      <c r="O46" s="163"/>
      <c r="P46" s="153"/>
    </row>
    <row r="47" spans="1:16">
      <c r="A47" s="97">
        <f t="shared" si="0"/>
        <v>28</v>
      </c>
      <c r="B47" s="97"/>
      <c r="C47" s="154" t="s">
        <v>277</v>
      </c>
      <c r="D47" s="164" t="s">
        <v>28</v>
      </c>
      <c r="E47" s="152">
        <f>E42*0.7</f>
        <v>16.170000000000002</v>
      </c>
      <c r="F47" s="151"/>
      <c r="G47" s="151"/>
      <c r="H47" s="152"/>
      <c r="I47" s="152"/>
      <c r="J47" s="152"/>
      <c r="K47" s="161"/>
      <c r="L47" s="162"/>
      <c r="M47" s="163"/>
      <c r="N47" s="163"/>
      <c r="O47" s="163"/>
      <c r="P47" s="153"/>
    </row>
    <row r="48" spans="1:16">
      <c r="A48" s="97">
        <f t="shared" si="0"/>
        <v>29</v>
      </c>
      <c r="B48" s="97"/>
      <c r="C48" s="154" t="s">
        <v>278</v>
      </c>
      <c r="D48" s="164" t="s">
        <v>34</v>
      </c>
      <c r="E48" s="152">
        <f>E42*0.14</f>
        <v>3.23</v>
      </c>
      <c r="F48" s="151"/>
      <c r="G48" s="151"/>
      <c r="H48" s="152"/>
      <c r="I48" s="152"/>
      <c r="J48" s="152"/>
      <c r="K48" s="161"/>
      <c r="L48" s="162"/>
      <c r="M48" s="163"/>
      <c r="N48" s="163"/>
      <c r="O48" s="163"/>
      <c r="P48" s="153"/>
    </row>
    <row r="49" spans="1:16">
      <c r="A49" s="97">
        <f t="shared" si="0"/>
        <v>30</v>
      </c>
      <c r="B49" s="97" t="s">
        <v>31</v>
      </c>
      <c r="C49" s="26" t="s">
        <v>115</v>
      </c>
      <c r="D49" s="114" t="s">
        <v>32</v>
      </c>
      <c r="E49" s="110">
        <f>E42</f>
        <v>23.1</v>
      </c>
      <c r="F49" s="124"/>
      <c r="G49" s="124"/>
      <c r="H49" s="110"/>
      <c r="I49" s="110"/>
      <c r="J49" s="105"/>
      <c r="K49" s="103"/>
      <c r="L49" s="104"/>
      <c r="M49" s="105"/>
      <c r="N49" s="105"/>
      <c r="O49" s="105"/>
      <c r="P49" s="106"/>
    </row>
    <row r="50" spans="1:16" ht="25.5">
      <c r="A50" s="97">
        <f t="shared" si="0"/>
        <v>31</v>
      </c>
      <c r="B50" s="97"/>
      <c r="C50" s="119" t="s">
        <v>322</v>
      </c>
      <c r="D50" s="114" t="s">
        <v>32</v>
      </c>
      <c r="E50" s="110">
        <f>E49*1.1</f>
        <v>25.41</v>
      </c>
      <c r="F50" s="124"/>
      <c r="G50" s="124"/>
      <c r="H50" s="110"/>
      <c r="I50" s="110"/>
      <c r="J50" s="105"/>
      <c r="K50" s="103"/>
      <c r="L50" s="104"/>
      <c r="M50" s="105"/>
      <c r="N50" s="105"/>
      <c r="O50" s="105"/>
      <c r="P50" s="106"/>
    </row>
    <row r="51" spans="1:16">
      <c r="A51" s="97">
        <f t="shared" si="0"/>
        <v>32</v>
      </c>
      <c r="B51" s="97"/>
      <c r="C51" s="119" t="s">
        <v>112</v>
      </c>
      <c r="D51" s="114" t="s">
        <v>34</v>
      </c>
      <c r="E51" s="110">
        <f>E49/3</f>
        <v>7.7</v>
      </c>
      <c r="F51" s="124"/>
      <c r="G51" s="124"/>
      <c r="H51" s="110"/>
      <c r="I51" s="110"/>
      <c r="J51" s="105"/>
      <c r="K51" s="103"/>
      <c r="L51" s="104"/>
      <c r="M51" s="105"/>
      <c r="N51" s="105"/>
      <c r="O51" s="105"/>
      <c r="P51" s="106"/>
    </row>
    <row r="52" spans="1:16">
      <c r="A52" s="97">
        <f t="shared" si="0"/>
        <v>33</v>
      </c>
      <c r="B52" s="97"/>
      <c r="C52" s="212" t="s">
        <v>113</v>
      </c>
      <c r="D52" s="114" t="s">
        <v>28</v>
      </c>
      <c r="E52" s="110">
        <v>3</v>
      </c>
      <c r="F52" s="124"/>
      <c r="G52" s="124"/>
      <c r="H52" s="110"/>
      <c r="I52" s="110"/>
      <c r="J52" s="105"/>
      <c r="K52" s="103"/>
      <c r="L52" s="104"/>
      <c r="M52" s="105"/>
      <c r="N52" s="105"/>
      <c r="O52" s="105"/>
      <c r="P52" s="106"/>
    </row>
    <row r="53" spans="1:16">
      <c r="A53" s="97">
        <f t="shared" si="0"/>
        <v>34</v>
      </c>
      <c r="B53" s="97"/>
      <c r="C53" s="212" t="s">
        <v>114</v>
      </c>
      <c r="D53" s="114" t="s">
        <v>32</v>
      </c>
      <c r="E53" s="110">
        <f>E49</f>
        <v>23.1</v>
      </c>
      <c r="F53" s="124"/>
      <c r="G53" s="124"/>
      <c r="H53" s="110"/>
      <c r="I53" s="110"/>
      <c r="J53" s="105"/>
      <c r="K53" s="103"/>
      <c r="L53" s="104"/>
      <c r="M53" s="105"/>
      <c r="N53" s="105"/>
      <c r="O53" s="105"/>
      <c r="P53" s="106"/>
    </row>
    <row r="54" spans="1:16">
      <c r="A54" s="97"/>
      <c r="B54" s="97"/>
      <c r="C54" s="156" t="s">
        <v>105</v>
      </c>
      <c r="D54" s="25"/>
      <c r="E54" s="45"/>
      <c r="F54" s="113"/>
      <c r="G54" s="115"/>
      <c r="H54" s="45"/>
      <c r="I54" s="45"/>
      <c r="J54" s="45"/>
      <c r="K54" s="45"/>
      <c r="L54" s="104"/>
      <c r="M54" s="105"/>
      <c r="N54" s="105"/>
      <c r="O54" s="105"/>
      <c r="P54" s="45"/>
    </row>
    <row r="55" spans="1:16">
      <c r="A55" s="97">
        <v>35</v>
      </c>
      <c r="B55" s="97" t="s">
        <v>31</v>
      </c>
      <c r="C55" s="26" t="s">
        <v>187</v>
      </c>
      <c r="D55" s="25" t="s">
        <v>32</v>
      </c>
      <c r="E55" s="110">
        <f>E22</f>
        <v>2.2000000000000002</v>
      </c>
      <c r="F55" s="113"/>
      <c r="G55" s="113"/>
      <c r="H55" s="45"/>
      <c r="I55" s="45"/>
      <c r="J55" s="110"/>
      <c r="K55" s="103"/>
      <c r="L55" s="104"/>
      <c r="M55" s="105"/>
      <c r="N55" s="105"/>
      <c r="O55" s="105"/>
      <c r="P55" s="106"/>
    </row>
    <row r="56" spans="1:16">
      <c r="A56" s="97">
        <f t="shared" si="0"/>
        <v>36</v>
      </c>
      <c r="B56" s="97"/>
      <c r="C56" s="154" t="s">
        <v>203</v>
      </c>
      <c r="D56" s="164" t="s">
        <v>32</v>
      </c>
      <c r="E56" s="160">
        <f>E55</f>
        <v>2.2000000000000002</v>
      </c>
      <c r="F56" s="151"/>
      <c r="G56" s="151"/>
      <c r="H56" s="152"/>
      <c r="I56" s="152"/>
      <c r="J56" s="160"/>
      <c r="K56" s="161"/>
      <c r="L56" s="162"/>
      <c r="M56" s="163"/>
      <c r="N56" s="163"/>
      <c r="O56" s="163"/>
      <c r="P56" s="153"/>
    </row>
    <row r="57" spans="1:16">
      <c r="A57" s="97">
        <f t="shared" si="0"/>
        <v>37</v>
      </c>
      <c r="B57" s="97"/>
      <c r="C57" s="154" t="s">
        <v>96</v>
      </c>
      <c r="D57" s="164" t="s">
        <v>32</v>
      </c>
      <c r="E57" s="152">
        <f>E55*1.1</f>
        <v>2.42</v>
      </c>
      <c r="F57" s="151"/>
      <c r="G57" s="151"/>
      <c r="H57" s="152"/>
      <c r="I57" s="152"/>
      <c r="J57" s="152"/>
      <c r="K57" s="161"/>
      <c r="L57" s="162"/>
      <c r="M57" s="163"/>
      <c r="N57" s="163"/>
      <c r="O57" s="163"/>
      <c r="P57" s="153"/>
    </row>
    <row r="58" spans="1:16">
      <c r="A58" s="97">
        <f t="shared" si="0"/>
        <v>38</v>
      </c>
      <c r="B58" s="97"/>
      <c r="C58" s="165" t="s">
        <v>103</v>
      </c>
      <c r="D58" s="158" t="s">
        <v>13</v>
      </c>
      <c r="E58" s="176">
        <f>ROUND(E57/0.15*1.1/3,0)</f>
        <v>6</v>
      </c>
      <c r="F58" s="151"/>
      <c r="G58" s="151"/>
      <c r="H58" s="152"/>
      <c r="I58" s="152"/>
      <c r="J58" s="152"/>
      <c r="K58" s="161"/>
      <c r="L58" s="162"/>
      <c r="M58" s="163"/>
      <c r="N58" s="163"/>
      <c r="O58" s="163"/>
      <c r="P58" s="153"/>
    </row>
    <row r="59" spans="1:16">
      <c r="A59" s="97">
        <f t="shared" si="0"/>
        <v>39</v>
      </c>
      <c r="B59" s="97"/>
      <c r="C59" s="154" t="s">
        <v>276</v>
      </c>
      <c r="D59" s="164" t="s">
        <v>13</v>
      </c>
      <c r="E59" s="152">
        <f>E55*30</f>
        <v>66</v>
      </c>
      <c r="F59" s="151"/>
      <c r="G59" s="151"/>
      <c r="H59" s="152"/>
      <c r="I59" s="152"/>
      <c r="J59" s="152"/>
      <c r="K59" s="161"/>
      <c r="L59" s="162"/>
      <c r="M59" s="163"/>
      <c r="N59" s="163"/>
      <c r="O59" s="163"/>
      <c r="P59" s="153"/>
    </row>
    <row r="60" spans="1:16">
      <c r="A60" s="97">
        <f t="shared" si="0"/>
        <v>40</v>
      </c>
      <c r="B60" s="97"/>
      <c r="C60" s="154" t="s">
        <v>277</v>
      </c>
      <c r="D60" s="164" t="s">
        <v>28</v>
      </c>
      <c r="E60" s="152">
        <f>E55*0.7</f>
        <v>1.54</v>
      </c>
      <c r="F60" s="151"/>
      <c r="G60" s="151"/>
      <c r="H60" s="152"/>
      <c r="I60" s="152"/>
      <c r="J60" s="152"/>
      <c r="K60" s="161"/>
      <c r="L60" s="162"/>
      <c r="M60" s="163"/>
      <c r="N60" s="163"/>
      <c r="O60" s="163"/>
      <c r="P60" s="153"/>
    </row>
    <row r="61" spans="1:16">
      <c r="A61" s="97">
        <f t="shared" si="0"/>
        <v>41</v>
      </c>
      <c r="B61" s="97"/>
      <c r="C61" s="154" t="s">
        <v>278</v>
      </c>
      <c r="D61" s="164" t="s">
        <v>34</v>
      </c>
      <c r="E61" s="152">
        <f>E55*0.14</f>
        <v>0.31</v>
      </c>
      <c r="F61" s="151"/>
      <c r="G61" s="151"/>
      <c r="H61" s="152"/>
      <c r="I61" s="152"/>
      <c r="J61" s="152"/>
      <c r="K61" s="161"/>
      <c r="L61" s="162"/>
      <c r="M61" s="163"/>
      <c r="N61" s="163"/>
      <c r="O61" s="163"/>
      <c r="P61" s="153"/>
    </row>
    <row r="62" spans="1:16">
      <c r="A62" s="97">
        <f t="shared" si="0"/>
        <v>42</v>
      </c>
      <c r="B62" s="97" t="s">
        <v>31</v>
      </c>
      <c r="C62" s="26" t="s">
        <v>97</v>
      </c>
      <c r="D62" s="25" t="s">
        <v>32</v>
      </c>
      <c r="E62" s="45">
        <f>E55</f>
        <v>2.2000000000000002</v>
      </c>
      <c r="F62" s="124"/>
      <c r="G62" s="113"/>
      <c r="H62" s="160"/>
      <c r="I62" s="160"/>
      <c r="J62" s="152"/>
      <c r="K62" s="103"/>
      <c r="L62" s="104"/>
      <c r="M62" s="105"/>
      <c r="N62" s="105"/>
      <c r="O62" s="105"/>
      <c r="P62" s="106"/>
    </row>
    <row r="63" spans="1:16">
      <c r="A63" s="97">
        <f t="shared" si="0"/>
        <v>43</v>
      </c>
      <c r="B63" s="97"/>
      <c r="C63" s="154" t="s">
        <v>282</v>
      </c>
      <c r="D63" s="167" t="s">
        <v>32</v>
      </c>
      <c r="E63" s="160">
        <f>E62*0.3</f>
        <v>0.66</v>
      </c>
      <c r="F63" s="169"/>
      <c r="G63" s="169"/>
      <c r="H63" s="160"/>
      <c r="I63" s="160"/>
      <c r="J63" s="160"/>
      <c r="K63" s="161"/>
      <c r="L63" s="162"/>
      <c r="M63" s="163"/>
      <c r="N63" s="163"/>
      <c r="O63" s="163"/>
      <c r="P63" s="153"/>
    </row>
    <row r="64" spans="1:16">
      <c r="A64" s="97">
        <f t="shared" si="0"/>
        <v>44</v>
      </c>
      <c r="B64" s="97"/>
      <c r="C64" s="154" t="s">
        <v>92</v>
      </c>
      <c r="D64" s="167" t="s">
        <v>34</v>
      </c>
      <c r="E64" s="160">
        <f>E62*0.2</f>
        <v>0.44</v>
      </c>
      <c r="F64" s="169"/>
      <c r="G64" s="169"/>
      <c r="H64" s="160"/>
      <c r="I64" s="160"/>
      <c r="J64" s="160"/>
      <c r="K64" s="161"/>
      <c r="L64" s="162"/>
      <c r="M64" s="163"/>
      <c r="N64" s="163"/>
      <c r="O64" s="163"/>
      <c r="P64" s="153"/>
    </row>
    <row r="65" spans="1:16">
      <c r="A65" s="97">
        <f t="shared" si="0"/>
        <v>45</v>
      </c>
      <c r="B65" s="97"/>
      <c r="C65" s="170" t="s">
        <v>93</v>
      </c>
      <c r="D65" s="167" t="s">
        <v>34</v>
      </c>
      <c r="E65" s="160">
        <f>E62*0.1</f>
        <v>0.22</v>
      </c>
      <c r="F65" s="169"/>
      <c r="G65" s="169"/>
      <c r="H65" s="160"/>
      <c r="I65" s="160"/>
      <c r="J65" s="160"/>
      <c r="K65" s="161"/>
      <c r="L65" s="162"/>
      <c r="M65" s="163"/>
      <c r="N65" s="163"/>
      <c r="O65" s="163"/>
      <c r="P65" s="153"/>
    </row>
    <row r="66" spans="1:16">
      <c r="A66" s="97">
        <f t="shared" si="0"/>
        <v>46</v>
      </c>
      <c r="B66" s="97"/>
      <c r="C66" s="154" t="s">
        <v>36</v>
      </c>
      <c r="D66" s="167" t="s">
        <v>32</v>
      </c>
      <c r="E66" s="160">
        <f>E62</f>
        <v>2.2000000000000002</v>
      </c>
      <c r="F66" s="169"/>
      <c r="G66" s="169"/>
      <c r="H66" s="160"/>
      <c r="I66" s="160"/>
      <c r="J66" s="160"/>
      <c r="K66" s="161"/>
      <c r="L66" s="162"/>
      <c r="M66" s="163"/>
      <c r="N66" s="163"/>
      <c r="O66" s="163"/>
      <c r="P66" s="153"/>
    </row>
    <row r="67" spans="1:16">
      <c r="A67" s="97">
        <f t="shared" si="0"/>
        <v>47</v>
      </c>
      <c r="B67" s="97" t="s">
        <v>31</v>
      </c>
      <c r="C67" s="166" t="s">
        <v>110</v>
      </c>
      <c r="D67" s="167" t="s">
        <v>32</v>
      </c>
      <c r="E67" s="160">
        <f>E66</f>
        <v>2.2000000000000002</v>
      </c>
      <c r="F67" s="168"/>
      <c r="G67" s="151"/>
      <c r="H67" s="160"/>
      <c r="I67" s="160"/>
      <c r="J67" s="152"/>
      <c r="K67" s="161"/>
      <c r="L67" s="162"/>
      <c r="M67" s="163"/>
      <c r="N67" s="163"/>
      <c r="O67" s="163"/>
      <c r="P67" s="153"/>
    </row>
    <row r="68" spans="1:16" ht="25.5">
      <c r="A68" s="97">
        <f t="shared" si="0"/>
        <v>48</v>
      </c>
      <c r="B68" s="97"/>
      <c r="C68" s="154" t="s">
        <v>323</v>
      </c>
      <c r="D68" s="164" t="s">
        <v>28</v>
      </c>
      <c r="E68" s="152">
        <f>E67*0.35</f>
        <v>0.77</v>
      </c>
      <c r="F68" s="151"/>
      <c r="G68" s="151"/>
      <c r="H68" s="152"/>
      <c r="I68" s="152"/>
      <c r="J68" s="152"/>
      <c r="K68" s="152"/>
      <c r="L68" s="162"/>
      <c r="M68" s="163"/>
      <c r="N68" s="163"/>
      <c r="O68" s="163"/>
      <c r="P68" s="152"/>
    </row>
    <row r="69" spans="1:16">
      <c r="A69" s="97"/>
      <c r="B69" s="97"/>
      <c r="C69" s="156" t="s">
        <v>106</v>
      </c>
      <c r="D69" s="25"/>
      <c r="E69" s="45"/>
      <c r="F69" s="177"/>
      <c r="G69" s="113"/>
      <c r="H69" s="45"/>
      <c r="I69" s="45"/>
      <c r="J69" s="45"/>
      <c r="K69" s="103"/>
      <c r="L69" s="104"/>
      <c r="M69" s="105"/>
      <c r="N69" s="105"/>
      <c r="O69" s="105"/>
      <c r="P69" s="106"/>
    </row>
    <row r="70" spans="1:16" ht="51">
      <c r="A70" s="97">
        <v>49</v>
      </c>
      <c r="B70" s="97" t="s">
        <v>31</v>
      </c>
      <c r="C70" s="205" t="s">
        <v>324</v>
      </c>
      <c r="D70" s="131" t="s">
        <v>38</v>
      </c>
      <c r="E70" s="45">
        <v>1</v>
      </c>
      <c r="F70" s="206"/>
      <c r="G70" s="207"/>
      <c r="H70" s="208"/>
      <c r="I70" s="208"/>
      <c r="J70" s="45"/>
      <c r="K70" s="208"/>
      <c r="L70" s="206"/>
      <c r="M70" s="209"/>
      <c r="N70" s="209"/>
      <c r="O70" s="209"/>
      <c r="P70" s="208"/>
    </row>
    <row r="71" spans="1:16">
      <c r="A71" s="97">
        <f t="shared" si="0"/>
        <v>50</v>
      </c>
      <c r="B71" s="97" t="s">
        <v>31</v>
      </c>
      <c r="C71" s="24" t="s">
        <v>76</v>
      </c>
      <c r="D71" s="25" t="s">
        <v>77</v>
      </c>
      <c r="E71" s="45">
        <v>18.5</v>
      </c>
      <c r="F71" s="122"/>
      <c r="G71" s="102"/>
      <c r="H71" s="123"/>
      <c r="I71" s="123"/>
      <c r="J71" s="45"/>
      <c r="K71" s="103"/>
      <c r="L71" s="104"/>
      <c r="M71" s="105"/>
      <c r="N71" s="105"/>
      <c r="O71" s="105"/>
      <c r="P71" s="106"/>
    </row>
    <row r="72" spans="1:16">
      <c r="A72" s="97">
        <f t="shared" si="0"/>
        <v>51</v>
      </c>
      <c r="B72" s="97" t="s">
        <v>31</v>
      </c>
      <c r="C72" s="26" t="s">
        <v>78</v>
      </c>
      <c r="D72" s="25" t="s">
        <v>77</v>
      </c>
      <c r="E72" s="45">
        <f>E71</f>
        <v>18.5</v>
      </c>
      <c r="F72" s="122"/>
      <c r="G72" s="102"/>
      <c r="H72" s="123"/>
      <c r="I72" s="123"/>
      <c r="J72" s="45"/>
      <c r="K72" s="103"/>
      <c r="L72" s="104"/>
      <c r="M72" s="105"/>
      <c r="N72" s="105"/>
      <c r="O72" s="105"/>
      <c r="P72" s="106"/>
    </row>
    <row r="73" spans="1:16" ht="16.5" customHeight="1">
      <c r="A73" s="97">
        <f t="shared" si="0"/>
        <v>52</v>
      </c>
      <c r="B73" s="97" t="s">
        <v>31</v>
      </c>
      <c r="C73" s="26" t="s">
        <v>79</v>
      </c>
      <c r="D73" s="25" t="s">
        <v>77</v>
      </c>
      <c r="E73" s="45">
        <f>E72</f>
        <v>18.5</v>
      </c>
      <c r="F73" s="122"/>
      <c r="G73" s="102"/>
      <c r="H73" s="123"/>
      <c r="I73" s="123"/>
      <c r="J73" s="45"/>
      <c r="K73" s="103"/>
      <c r="L73" s="104"/>
      <c r="M73" s="105"/>
      <c r="N73" s="105"/>
      <c r="O73" s="105"/>
      <c r="P73" s="106"/>
    </row>
    <row r="74" spans="1:16">
      <c r="A74" s="97">
        <f t="shared" si="0"/>
        <v>53</v>
      </c>
      <c r="B74" s="97" t="s">
        <v>31</v>
      </c>
      <c r="C74" s="26" t="s">
        <v>80</v>
      </c>
      <c r="D74" s="25" t="s">
        <v>77</v>
      </c>
      <c r="E74" s="45">
        <f>E71</f>
        <v>18.5</v>
      </c>
      <c r="F74" s="122"/>
      <c r="G74" s="102"/>
      <c r="H74" s="123"/>
      <c r="I74" s="123"/>
      <c r="J74" s="45"/>
      <c r="K74" s="103"/>
      <c r="L74" s="104"/>
      <c r="M74" s="105"/>
      <c r="N74" s="105"/>
      <c r="O74" s="105"/>
      <c r="P74" s="106"/>
    </row>
    <row r="75" spans="1:16">
      <c r="A75" s="97">
        <f t="shared" si="0"/>
        <v>54</v>
      </c>
      <c r="B75" s="97" t="s">
        <v>31</v>
      </c>
      <c r="C75" s="26" t="s">
        <v>81</v>
      </c>
      <c r="D75" s="25" t="s">
        <v>77</v>
      </c>
      <c r="E75" s="45">
        <f>E71</f>
        <v>18.5</v>
      </c>
      <c r="F75" s="122"/>
      <c r="G75" s="102"/>
      <c r="H75" s="123"/>
      <c r="I75" s="123"/>
      <c r="J75" s="45"/>
      <c r="K75" s="103"/>
      <c r="L75" s="104"/>
      <c r="M75" s="105"/>
      <c r="N75" s="105"/>
      <c r="O75" s="105"/>
      <c r="P75" s="106"/>
    </row>
    <row r="76" spans="1:16">
      <c r="A76" s="97">
        <f t="shared" si="0"/>
        <v>55</v>
      </c>
      <c r="B76" s="97" t="s">
        <v>31</v>
      </c>
      <c r="C76" s="26" t="s">
        <v>79</v>
      </c>
      <c r="D76" s="25" t="s">
        <v>77</v>
      </c>
      <c r="E76" s="45">
        <f>E71</f>
        <v>18.5</v>
      </c>
      <c r="F76" s="122"/>
      <c r="G76" s="102"/>
      <c r="H76" s="123"/>
      <c r="I76" s="123"/>
      <c r="J76" s="45"/>
      <c r="K76" s="103"/>
      <c r="L76" s="104"/>
      <c r="M76" s="105"/>
      <c r="N76" s="105"/>
      <c r="O76" s="105"/>
      <c r="P76" s="106"/>
    </row>
    <row r="77" spans="1:16">
      <c r="A77" s="97">
        <f t="shared" si="0"/>
        <v>56</v>
      </c>
      <c r="B77" s="97" t="s">
        <v>31</v>
      </c>
      <c r="C77" s="26" t="s">
        <v>325</v>
      </c>
      <c r="D77" s="25" t="s">
        <v>77</v>
      </c>
      <c r="E77" s="45">
        <f>E71</f>
        <v>18.5</v>
      </c>
      <c r="F77" s="122"/>
      <c r="G77" s="102"/>
      <c r="H77" s="123"/>
      <c r="I77" s="123"/>
      <c r="J77" s="45"/>
      <c r="K77" s="103"/>
      <c r="L77" s="104"/>
      <c r="M77" s="105"/>
      <c r="N77" s="105"/>
      <c r="O77" s="105"/>
      <c r="P77" s="106"/>
    </row>
    <row r="78" spans="1:16" ht="25.5">
      <c r="A78" s="97">
        <f t="shared" si="0"/>
        <v>57</v>
      </c>
      <c r="B78" s="97"/>
      <c r="C78" s="387" t="s">
        <v>323</v>
      </c>
      <c r="D78" s="25" t="s">
        <v>28</v>
      </c>
      <c r="E78" s="45">
        <v>1</v>
      </c>
      <c r="F78" s="122"/>
      <c r="G78" s="102"/>
      <c r="H78" s="123"/>
      <c r="I78" s="123"/>
      <c r="J78" s="45"/>
      <c r="K78" s="103"/>
      <c r="L78" s="104"/>
      <c r="M78" s="105"/>
      <c r="N78" s="105"/>
      <c r="O78" s="105"/>
      <c r="P78" s="106"/>
    </row>
    <row r="79" spans="1:16">
      <c r="A79" s="97">
        <f t="shared" si="0"/>
        <v>58</v>
      </c>
      <c r="B79" s="97" t="s">
        <v>31</v>
      </c>
      <c r="C79" s="26" t="s">
        <v>83</v>
      </c>
      <c r="D79" s="25" t="s">
        <v>77</v>
      </c>
      <c r="E79" s="45">
        <f>E71</f>
        <v>18.5</v>
      </c>
      <c r="F79" s="122"/>
      <c r="G79" s="102"/>
      <c r="H79" s="118"/>
      <c r="I79" s="118"/>
      <c r="J79" s="45"/>
      <c r="K79" s="103"/>
      <c r="L79" s="104"/>
      <c r="M79" s="105"/>
      <c r="N79" s="105"/>
      <c r="O79" s="105"/>
      <c r="P79" s="106"/>
    </row>
    <row r="80" spans="1:16">
      <c r="A80" s="97">
        <f t="shared" si="0"/>
        <v>59</v>
      </c>
      <c r="B80" s="97" t="s">
        <v>31</v>
      </c>
      <c r="C80" s="130" t="s">
        <v>290</v>
      </c>
      <c r="D80" s="131" t="s">
        <v>13</v>
      </c>
      <c r="E80" s="110">
        <v>1</v>
      </c>
      <c r="F80" s="113"/>
      <c r="G80" s="113"/>
      <c r="H80" s="45"/>
      <c r="I80" s="45"/>
      <c r="J80" s="45"/>
      <c r="K80" s="103"/>
      <c r="L80" s="104"/>
      <c r="M80" s="105"/>
      <c r="N80" s="105"/>
      <c r="O80" s="105"/>
      <c r="P80" s="106"/>
    </row>
    <row r="81" spans="1:16">
      <c r="A81" s="97"/>
      <c r="B81" s="97"/>
      <c r="C81" s="156" t="s">
        <v>108</v>
      </c>
      <c r="D81" s="98"/>
      <c r="E81" s="99"/>
      <c r="F81" s="98"/>
      <c r="G81" s="97"/>
      <c r="H81" s="97"/>
      <c r="I81" s="97"/>
      <c r="J81" s="97"/>
      <c r="K81" s="97"/>
      <c r="L81" s="97"/>
      <c r="M81" s="97"/>
      <c r="N81" s="97"/>
      <c r="O81" s="97"/>
      <c r="P81" s="97"/>
    </row>
    <row r="82" spans="1:16" ht="63.75">
      <c r="A82" s="97">
        <v>60</v>
      </c>
      <c r="B82" s="97" t="s">
        <v>31</v>
      </c>
      <c r="C82" s="48" t="s">
        <v>326</v>
      </c>
      <c r="D82" s="114" t="s">
        <v>38</v>
      </c>
      <c r="E82" s="110">
        <v>1</v>
      </c>
      <c r="F82" s="124"/>
      <c r="G82" s="124"/>
      <c r="H82" s="110"/>
      <c r="I82" s="110"/>
      <c r="J82" s="105"/>
      <c r="K82" s="103"/>
      <c r="L82" s="104"/>
      <c r="M82" s="105"/>
      <c r="N82" s="105"/>
      <c r="O82" s="105"/>
      <c r="P82" s="106"/>
    </row>
    <row r="83" spans="1:16" ht="198.75" customHeight="1">
      <c r="A83" s="97">
        <f t="shared" si="0"/>
        <v>61</v>
      </c>
      <c r="B83" s="97" t="s">
        <v>31</v>
      </c>
      <c r="C83" s="379" t="s">
        <v>291</v>
      </c>
      <c r="D83" s="114" t="s">
        <v>38</v>
      </c>
      <c r="E83" s="110">
        <v>1</v>
      </c>
      <c r="F83" s="124"/>
      <c r="G83" s="124"/>
      <c r="H83" s="110"/>
      <c r="I83" s="110"/>
      <c r="J83" s="105"/>
      <c r="K83" s="103"/>
      <c r="L83" s="104"/>
      <c r="M83" s="105"/>
      <c r="N83" s="105"/>
      <c r="O83" s="105"/>
      <c r="P83" s="106"/>
    </row>
    <row r="84" spans="1:16" ht="51">
      <c r="A84" s="97">
        <f t="shared" si="0"/>
        <v>62</v>
      </c>
      <c r="B84" s="97" t="s">
        <v>31</v>
      </c>
      <c r="C84" s="48" t="s">
        <v>327</v>
      </c>
      <c r="D84" s="114" t="s">
        <v>38</v>
      </c>
      <c r="E84" s="110">
        <v>1</v>
      </c>
      <c r="F84" s="124"/>
      <c r="G84" s="124"/>
      <c r="H84" s="110"/>
      <c r="I84" s="110"/>
      <c r="J84" s="105"/>
      <c r="K84" s="103"/>
      <c r="L84" s="104"/>
      <c r="M84" s="105"/>
      <c r="N84" s="105"/>
      <c r="O84" s="105"/>
      <c r="P84" s="106"/>
    </row>
    <row r="85" spans="1:16" ht="38.25">
      <c r="A85" s="97">
        <f t="shared" ref="A85:A86" si="1">A84+1</f>
        <v>63</v>
      </c>
      <c r="B85" s="97" t="s">
        <v>31</v>
      </c>
      <c r="C85" s="26" t="s">
        <v>292</v>
      </c>
      <c r="D85" s="117" t="s">
        <v>38</v>
      </c>
      <c r="E85" s="45">
        <v>1</v>
      </c>
      <c r="F85" s="113"/>
      <c r="G85" s="102"/>
      <c r="H85" s="220"/>
      <c r="I85" s="220"/>
      <c r="J85" s="45"/>
      <c r="K85" s="103"/>
      <c r="L85" s="104"/>
      <c r="M85" s="105"/>
      <c r="N85" s="105"/>
      <c r="O85" s="105"/>
      <c r="P85" s="106"/>
    </row>
    <row r="86" spans="1:16" ht="333.75" customHeight="1">
      <c r="A86" s="97">
        <f t="shared" si="1"/>
        <v>64</v>
      </c>
      <c r="B86" s="97" t="s">
        <v>31</v>
      </c>
      <c r="C86" s="386" t="s">
        <v>339</v>
      </c>
      <c r="D86" s="117" t="s">
        <v>38</v>
      </c>
      <c r="E86" s="45">
        <v>1</v>
      </c>
      <c r="F86" s="113"/>
      <c r="G86" s="102"/>
      <c r="H86" s="220"/>
      <c r="I86" s="220"/>
      <c r="J86" s="45"/>
      <c r="K86" s="45"/>
      <c r="L86" s="104"/>
      <c r="M86" s="284"/>
      <c r="N86" s="284"/>
      <c r="O86" s="284"/>
      <c r="P86" s="285"/>
    </row>
    <row r="87" spans="1:16">
      <c r="A87" s="139"/>
      <c r="B87" s="140"/>
      <c r="C87" s="449" t="s">
        <v>42</v>
      </c>
      <c r="D87" s="450"/>
      <c r="E87" s="450"/>
      <c r="F87" s="450"/>
      <c r="G87" s="450"/>
      <c r="H87" s="450"/>
      <c r="I87" s="450"/>
      <c r="J87" s="450"/>
      <c r="K87" s="451"/>
      <c r="L87" s="267"/>
      <c r="M87" s="141"/>
      <c r="N87" s="141"/>
      <c r="O87" s="141"/>
      <c r="P87" s="141"/>
    </row>
    <row r="88" spans="1:16">
      <c r="A88" s="142"/>
      <c r="B88" s="143"/>
      <c r="C88" s="435" t="s">
        <v>167</v>
      </c>
      <c r="D88" s="435"/>
      <c r="E88" s="435"/>
      <c r="F88" s="435"/>
      <c r="G88" s="435"/>
      <c r="H88" s="435"/>
      <c r="I88" s="435"/>
      <c r="J88" s="435"/>
      <c r="K88" s="435"/>
      <c r="L88" s="144"/>
      <c r="M88" s="144"/>
      <c r="N88" s="145"/>
      <c r="O88" s="144"/>
      <c r="P88" s="146"/>
    </row>
    <row r="89" spans="1:16" ht="13.5" thickBot="1">
      <c r="A89" s="147"/>
      <c r="B89" s="148"/>
      <c r="C89" s="436" t="s">
        <v>100</v>
      </c>
      <c r="D89" s="436"/>
      <c r="E89" s="436"/>
      <c r="F89" s="436"/>
      <c r="G89" s="436"/>
      <c r="H89" s="436"/>
      <c r="I89" s="436"/>
      <c r="J89" s="436"/>
      <c r="K89" s="436"/>
      <c r="L89" s="149"/>
      <c r="M89" s="149"/>
      <c r="N89" s="149"/>
      <c r="O89" s="149"/>
      <c r="P89" s="150"/>
    </row>
    <row r="90" spans="1:16" ht="24" customHeight="1">
      <c r="A90" s="438" t="s">
        <v>192</v>
      </c>
      <c r="B90" s="438"/>
      <c r="C90" s="439"/>
      <c r="F90" s="84"/>
    </row>
    <row r="91" spans="1:16" ht="24" customHeight="1">
      <c r="F91" s="84"/>
    </row>
    <row r="92" spans="1:16" ht="24" customHeight="1">
      <c r="F92" s="84"/>
    </row>
    <row r="93" spans="1:16" ht="24" customHeight="1"/>
    <row r="94" spans="1:16" ht="24" customHeight="1"/>
    <row r="95" spans="1:16" ht="24" customHeight="1"/>
  </sheetData>
  <mergeCells count="19">
    <mergeCell ref="A7:P7"/>
    <mergeCell ref="A2:H2"/>
    <mergeCell ref="A3:C3"/>
    <mergeCell ref="A4:J4"/>
    <mergeCell ref="A5:J5"/>
    <mergeCell ref="A6:C6"/>
    <mergeCell ref="A8:P8"/>
    <mergeCell ref="A9:H9"/>
    <mergeCell ref="I9:L9"/>
    <mergeCell ref="M9:N9"/>
    <mergeCell ref="A10:I10"/>
    <mergeCell ref="J10:K10"/>
    <mergeCell ref="N10:P10"/>
    <mergeCell ref="A90:C90"/>
    <mergeCell ref="C87:K87"/>
    <mergeCell ref="C88:K88"/>
    <mergeCell ref="C89:K89"/>
    <mergeCell ref="A11:P11"/>
    <mergeCell ref="F12:K12"/>
  </mergeCells>
  <conditionalFormatting sqref="D47">
    <cfRule type="cellIs" dxfId="7" priority="5" stopIfTrue="1" operator="equal">
      <formula>0</formula>
    </cfRule>
    <cfRule type="expression" dxfId="6" priority="6" stopIfTrue="1">
      <formula>#DIV/0!</formula>
    </cfRule>
  </conditionalFormatting>
  <conditionalFormatting sqref="D60">
    <cfRule type="cellIs" dxfId="5" priority="3" stopIfTrue="1" operator="equal">
      <formula>0</formula>
    </cfRule>
    <cfRule type="expression" dxfId="4" priority="4" stopIfTrue="1">
      <formula>#DIV/0!</formula>
    </cfRule>
  </conditionalFormatting>
  <pageMargins left="0.7" right="0.7" top="0.75" bottom="0.75" header="0.3" footer="0.3"/>
  <pageSetup paperSize="9" scale="85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P95"/>
  <sheetViews>
    <sheetView zoomScale="130" zoomScaleNormal="130" zoomScaleSheetLayoutView="89" workbookViewId="0">
      <selection activeCell="E97" sqref="E97"/>
    </sheetView>
  </sheetViews>
  <sheetFormatPr defaultColWidth="9.140625" defaultRowHeight="12.75"/>
  <cols>
    <col min="1" max="1" width="4.140625" style="1" customWidth="1"/>
    <col min="2" max="2" width="4.5703125" style="1" customWidth="1"/>
    <col min="3" max="3" width="40" style="84" customWidth="1"/>
    <col min="4" max="4" width="5.7109375" style="85" customWidth="1"/>
    <col min="5" max="5" width="8.42578125" style="86" customWidth="1"/>
    <col min="6" max="6" width="7.5703125" style="84" customWidth="1"/>
    <col min="7" max="7" width="7.7109375" style="1" customWidth="1"/>
    <col min="8" max="8" width="8.140625" style="1" customWidth="1"/>
    <col min="9" max="9" width="8.28515625" style="1" customWidth="1"/>
    <col min="10" max="10" width="7" style="1" customWidth="1"/>
    <col min="11" max="11" width="8.42578125" style="1" customWidth="1"/>
    <col min="12" max="12" width="9.28515625" style="1" customWidth="1"/>
    <col min="13" max="14" width="9.42578125" style="1" customWidth="1"/>
    <col min="15" max="15" width="8.7109375" style="1" customWidth="1"/>
    <col min="16" max="16" width="10" style="1" customWidth="1"/>
    <col min="17" max="17" width="9.28515625" style="1" bestFit="1" customWidth="1"/>
    <col min="18" max="16384" width="9.140625" style="1"/>
  </cols>
  <sheetData>
    <row r="1" spans="1:16">
      <c r="A1" s="3"/>
      <c r="B1" s="3"/>
      <c r="C1" s="57"/>
      <c r="D1" s="58"/>
      <c r="E1" s="59"/>
      <c r="F1" s="57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>
      <c r="A2" s="426" t="s">
        <v>182</v>
      </c>
      <c r="B2" s="427"/>
      <c r="C2" s="427"/>
      <c r="D2" s="427"/>
      <c r="E2" s="427"/>
      <c r="F2" s="427"/>
      <c r="G2" s="427"/>
      <c r="H2" s="427"/>
      <c r="I2" s="3"/>
      <c r="J2" s="3"/>
      <c r="K2" s="3"/>
      <c r="L2" s="3"/>
      <c r="M2" s="3"/>
      <c r="N2" s="3"/>
      <c r="O2" s="3"/>
      <c r="P2" s="3"/>
    </row>
    <row r="3" spans="1:16" ht="15">
      <c r="A3" s="428" t="s">
        <v>183</v>
      </c>
      <c r="B3" s="427"/>
      <c r="C3" s="427"/>
      <c r="D3" s="60"/>
      <c r="E3" s="61"/>
      <c r="F3" s="62"/>
      <c r="G3" s="54"/>
      <c r="H3" s="54"/>
      <c r="I3" s="3"/>
      <c r="J3" s="3"/>
      <c r="K3" s="3"/>
      <c r="L3" s="3"/>
      <c r="M3" s="3"/>
      <c r="N3" s="3"/>
      <c r="O3" s="3"/>
      <c r="P3" s="3"/>
    </row>
    <row r="4" spans="1:16" ht="15" customHeight="1">
      <c r="A4" s="429" t="s">
        <v>53</v>
      </c>
      <c r="B4" s="430"/>
      <c r="C4" s="430"/>
      <c r="D4" s="430"/>
      <c r="E4" s="430"/>
      <c r="F4" s="430"/>
      <c r="G4" s="430"/>
      <c r="H4" s="430"/>
      <c r="I4" s="430"/>
      <c r="J4" s="430"/>
      <c r="K4" s="52"/>
      <c r="L4" s="52"/>
      <c r="M4" s="52"/>
      <c r="N4" s="52"/>
      <c r="O4" s="52"/>
      <c r="P4" s="52"/>
    </row>
    <row r="5" spans="1:16" ht="15" customHeight="1">
      <c r="A5" s="429" t="s">
        <v>145</v>
      </c>
      <c r="B5" s="430"/>
      <c r="C5" s="430"/>
      <c r="D5" s="430"/>
      <c r="E5" s="430"/>
      <c r="F5" s="430"/>
      <c r="G5" s="430"/>
      <c r="H5" s="430"/>
      <c r="I5" s="430"/>
      <c r="J5" s="430"/>
      <c r="K5" s="55"/>
      <c r="L5" s="55"/>
      <c r="M5" s="55"/>
      <c r="N5" s="55"/>
      <c r="O5" s="55"/>
      <c r="P5" s="55"/>
    </row>
    <row r="6" spans="1:16" ht="15">
      <c r="A6" s="426" t="s">
        <v>146</v>
      </c>
      <c r="B6" s="431"/>
      <c r="C6" s="431"/>
      <c r="D6" s="65"/>
      <c r="E6" s="65"/>
      <c r="F6" s="65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16" ht="26.25">
      <c r="A7" s="437" t="s">
        <v>184</v>
      </c>
      <c r="B7" s="437"/>
      <c r="C7" s="437"/>
      <c r="D7" s="437"/>
      <c r="E7" s="437"/>
      <c r="F7" s="437"/>
      <c r="G7" s="437"/>
      <c r="H7" s="437"/>
      <c r="I7" s="437"/>
      <c r="J7" s="437"/>
      <c r="K7" s="437"/>
      <c r="L7" s="437"/>
      <c r="M7" s="437"/>
      <c r="N7" s="437"/>
      <c r="O7" s="437"/>
      <c r="P7" s="437"/>
    </row>
    <row r="8" spans="1:16" ht="21">
      <c r="A8" s="440" t="s">
        <v>57</v>
      </c>
      <c r="B8" s="440"/>
      <c r="C8" s="440"/>
      <c r="D8" s="440"/>
      <c r="E8" s="440"/>
      <c r="F8" s="440"/>
      <c r="G8" s="440"/>
      <c r="H8" s="440"/>
      <c r="I8" s="440"/>
      <c r="J8" s="440"/>
      <c r="K8" s="440"/>
      <c r="L8" s="440"/>
      <c r="M8" s="440"/>
      <c r="N8" s="440"/>
      <c r="O8" s="440"/>
      <c r="P8" s="440"/>
    </row>
    <row r="9" spans="1:16" ht="18.75" customHeight="1">
      <c r="A9" s="441" t="s">
        <v>54</v>
      </c>
      <c r="B9" s="441"/>
      <c r="C9" s="442"/>
      <c r="D9" s="443"/>
      <c r="E9" s="443"/>
      <c r="F9" s="443"/>
      <c r="G9" s="443"/>
      <c r="H9" s="443"/>
      <c r="I9" s="444" t="s">
        <v>37</v>
      </c>
      <c r="J9" s="444"/>
      <c r="K9" s="444"/>
      <c r="L9" s="444"/>
      <c r="M9" s="445"/>
      <c r="N9" s="445"/>
      <c r="O9" s="6" t="s">
        <v>43</v>
      </c>
      <c r="P9" s="4"/>
    </row>
    <row r="10" spans="1:16">
      <c r="A10" s="446"/>
      <c r="B10" s="446"/>
      <c r="C10" s="446"/>
      <c r="D10" s="446"/>
      <c r="E10" s="446"/>
      <c r="F10" s="446"/>
      <c r="G10" s="446"/>
      <c r="H10" s="446"/>
      <c r="I10" s="446"/>
      <c r="J10" s="446" t="s">
        <v>1</v>
      </c>
      <c r="K10" s="446"/>
      <c r="L10" s="7" t="s">
        <v>56</v>
      </c>
      <c r="M10" s="8" t="s">
        <v>0</v>
      </c>
      <c r="N10" s="447"/>
      <c r="O10" s="448"/>
      <c r="P10" s="448"/>
    </row>
    <row r="11" spans="1:16" ht="13.5" thickBot="1">
      <c r="A11" s="452"/>
      <c r="B11" s="452"/>
      <c r="C11" s="452"/>
      <c r="D11" s="452"/>
      <c r="E11" s="452"/>
      <c r="F11" s="452"/>
      <c r="G11" s="452"/>
      <c r="H11" s="452"/>
      <c r="I11" s="452"/>
      <c r="J11" s="452"/>
      <c r="K11" s="452"/>
      <c r="L11" s="452"/>
      <c r="M11" s="452"/>
      <c r="N11" s="452"/>
      <c r="O11" s="452"/>
      <c r="P11" s="452"/>
    </row>
    <row r="12" spans="1:16" ht="13.5" thickBot="1">
      <c r="A12" s="9" t="s">
        <v>2</v>
      </c>
      <c r="B12" s="10"/>
      <c r="C12" s="66"/>
      <c r="D12" s="67" t="s">
        <v>3</v>
      </c>
      <c r="E12" s="68" t="s">
        <v>4</v>
      </c>
      <c r="F12" s="432" t="s">
        <v>15</v>
      </c>
      <c r="G12" s="433"/>
      <c r="H12" s="433"/>
      <c r="I12" s="433"/>
      <c r="J12" s="433"/>
      <c r="K12" s="434"/>
      <c r="L12" s="92"/>
      <c r="M12" s="92"/>
      <c r="N12" s="92" t="s">
        <v>6</v>
      </c>
      <c r="O12" s="92" t="s">
        <v>5</v>
      </c>
      <c r="P12" s="93" t="s">
        <v>43</v>
      </c>
    </row>
    <row r="13" spans="1:16" ht="33.75">
      <c r="A13" s="11" t="s">
        <v>7</v>
      </c>
      <c r="B13" s="12" t="s">
        <v>29</v>
      </c>
      <c r="C13" s="69" t="s">
        <v>14</v>
      </c>
      <c r="D13" s="70" t="s">
        <v>8</v>
      </c>
      <c r="E13" s="71" t="s">
        <v>9</v>
      </c>
      <c r="F13" s="72" t="s">
        <v>16</v>
      </c>
      <c r="G13" s="9" t="s">
        <v>11</v>
      </c>
      <c r="H13" s="9" t="s">
        <v>18</v>
      </c>
      <c r="I13" s="9" t="s">
        <v>10</v>
      </c>
      <c r="J13" s="9" t="s">
        <v>19</v>
      </c>
      <c r="K13" s="9" t="s">
        <v>24</v>
      </c>
      <c r="L13" s="10" t="s">
        <v>20</v>
      </c>
      <c r="M13" s="9" t="s">
        <v>18</v>
      </c>
      <c r="N13" s="9" t="s">
        <v>10</v>
      </c>
      <c r="O13" s="9" t="s">
        <v>19</v>
      </c>
      <c r="P13" s="9" t="s">
        <v>24</v>
      </c>
    </row>
    <row r="14" spans="1:16">
      <c r="A14" s="11" t="s">
        <v>12</v>
      </c>
      <c r="B14" s="12"/>
      <c r="C14" s="69"/>
      <c r="D14" s="70"/>
      <c r="E14" s="71"/>
      <c r="F14" s="72" t="s">
        <v>25</v>
      </c>
      <c r="G14" s="11" t="s">
        <v>17</v>
      </c>
      <c r="H14" s="11" t="s">
        <v>22</v>
      </c>
      <c r="I14" s="11" t="s">
        <v>21</v>
      </c>
      <c r="J14" s="11" t="s">
        <v>23</v>
      </c>
      <c r="K14" s="11" t="s">
        <v>43</v>
      </c>
      <c r="L14" s="12" t="s">
        <v>26</v>
      </c>
      <c r="M14" s="11" t="s">
        <v>22</v>
      </c>
      <c r="N14" s="11" t="s">
        <v>21</v>
      </c>
      <c r="O14" s="11" t="s">
        <v>23</v>
      </c>
      <c r="P14" s="11" t="s">
        <v>43</v>
      </c>
    </row>
    <row r="15" spans="1:16" ht="13.5" thickBot="1">
      <c r="A15" s="13"/>
      <c r="B15" s="14"/>
      <c r="C15" s="73"/>
      <c r="D15" s="74"/>
      <c r="E15" s="75"/>
      <c r="F15" s="76" t="s">
        <v>27</v>
      </c>
      <c r="G15" s="13" t="s">
        <v>52</v>
      </c>
      <c r="H15" s="13" t="s">
        <v>43</v>
      </c>
      <c r="I15" s="13" t="s">
        <v>43</v>
      </c>
      <c r="J15" s="13" t="s">
        <v>43</v>
      </c>
      <c r="K15" s="13"/>
      <c r="L15" s="14" t="s">
        <v>27</v>
      </c>
      <c r="M15" s="13" t="s">
        <v>43</v>
      </c>
      <c r="N15" s="13" t="s">
        <v>43</v>
      </c>
      <c r="O15" s="13" t="s">
        <v>43</v>
      </c>
      <c r="P15" s="13"/>
    </row>
    <row r="16" spans="1:16" ht="13.5" thickBot="1">
      <c r="A16" s="36">
        <v>1</v>
      </c>
      <c r="B16" s="36">
        <v>2</v>
      </c>
      <c r="C16" s="77">
        <v>3</v>
      </c>
      <c r="D16" s="77">
        <v>4</v>
      </c>
      <c r="E16" s="78">
        <v>5</v>
      </c>
      <c r="F16" s="77">
        <v>6</v>
      </c>
      <c r="G16" s="36">
        <v>7</v>
      </c>
      <c r="H16" s="36">
        <v>8</v>
      </c>
      <c r="I16" s="36">
        <v>9</v>
      </c>
      <c r="J16" s="36">
        <v>10</v>
      </c>
      <c r="K16" s="36">
        <v>11</v>
      </c>
      <c r="L16" s="36">
        <v>12</v>
      </c>
      <c r="M16" s="36">
        <v>13</v>
      </c>
      <c r="N16" s="36">
        <v>14</v>
      </c>
      <c r="O16" s="36">
        <v>15</v>
      </c>
      <c r="P16" s="36">
        <v>16</v>
      </c>
    </row>
    <row r="17" spans="1:16" ht="15">
      <c r="A17" s="37"/>
      <c r="B17" s="38"/>
      <c r="C17" s="136" t="s">
        <v>99</v>
      </c>
      <c r="D17" s="80"/>
      <c r="E17" s="81"/>
      <c r="F17" s="79"/>
      <c r="G17" s="38"/>
      <c r="H17" s="38"/>
      <c r="I17" s="38"/>
      <c r="J17" s="38"/>
      <c r="K17" s="38"/>
      <c r="L17" s="38"/>
      <c r="M17" s="38"/>
      <c r="N17" s="38"/>
      <c r="O17" s="38"/>
      <c r="P17" s="39"/>
    </row>
    <row r="18" spans="1:16">
      <c r="A18" s="35">
        <v>1</v>
      </c>
      <c r="B18" s="97" t="s">
        <v>31</v>
      </c>
      <c r="C18" s="15" t="s">
        <v>46</v>
      </c>
      <c r="D18" s="51" t="s">
        <v>117</v>
      </c>
      <c r="E18" s="51">
        <v>41</v>
      </c>
      <c r="F18" s="22"/>
      <c r="G18" s="23"/>
      <c r="H18" s="51"/>
      <c r="I18" s="51"/>
      <c r="J18" s="17"/>
      <c r="K18" s="19"/>
      <c r="L18" s="20"/>
      <c r="M18" s="18"/>
      <c r="N18" s="18"/>
      <c r="O18" s="18"/>
      <c r="P18" s="21"/>
    </row>
    <row r="19" spans="1:16">
      <c r="A19" s="35">
        <f>A18+1</f>
        <v>2</v>
      </c>
      <c r="B19" s="97" t="s">
        <v>31</v>
      </c>
      <c r="C19" s="15" t="s">
        <v>118</v>
      </c>
      <c r="D19" s="51" t="s">
        <v>32</v>
      </c>
      <c r="E19" s="51">
        <v>12.4</v>
      </c>
      <c r="F19" s="22"/>
      <c r="G19" s="23"/>
      <c r="H19" s="51"/>
      <c r="I19" s="51"/>
      <c r="J19" s="17"/>
      <c r="K19" s="19"/>
      <c r="L19" s="20"/>
      <c r="M19" s="18"/>
      <c r="N19" s="18"/>
      <c r="O19" s="18"/>
      <c r="P19" s="21"/>
    </row>
    <row r="20" spans="1:16">
      <c r="A20" s="35">
        <f t="shared" ref="A20:A84" si="0">A19+1</f>
        <v>3</v>
      </c>
      <c r="B20" s="97" t="s">
        <v>31</v>
      </c>
      <c r="C20" s="100" t="s">
        <v>49</v>
      </c>
      <c r="D20" s="25" t="s">
        <v>38</v>
      </c>
      <c r="E20" s="45">
        <v>1</v>
      </c>
      <c r="F20" s="101"/>
      <c r="G20" s="102"/>
      <c r="H20" s="45"/>
      <c r="I20" s="45"/>
      <c r="J20" s="45"/>
      <c r="K20" s="103"/>
      <c r="L20" s="104"/>
      <c r="M20" s="105"/>
      <c r="N20" s="105"/>
      <c r="O20" s="105"/>
      <c r="P20" s="106"/>
    </row>
    <row r="21" spans="1:16">
      <c r="A21" s="35">
        <f t="shared" si="0"/>
        <v>4</v>
      </c>
      <c r="B21" s="97" t="s">
        <v>31</v>
      </c>
      <c r="C21" s="100" t="s">
        <v>67</v>
      </c>
      <c r="D21" s="114" t="s">
        <v>50</v>
      </c>
      <c r="E21" s="110">
        <v>1.5</v>
      </c>
      <c r="F21" s="113"/>
      <c r="G21" s="115"/>
      <c r="H21" s="110"/>
      <c r="I21" s="110"/>
      <c r="J21" s="45"/>
      <c r="K21" s="103"/>
      <c r="L21" s="104"/>
      <c r="M21" s="105"/>
      <c r="N21" s="105"/>
      <c r="O21" s="105"/>
      <c r="P21" s="106"/>
    </row>
    <row r="22" spans="1:16">
      <c r="A22" s="35">
        <f t="shared" si="0"/>
        <v>5</v>
      </c>
      <c r="B22" s="97" t="s">
        <v>31</v>
      </c>
      <c r="C22" s="48" t="s">
        <v>273</v>
      </c>
      <c r="D22" s="98" t="s">
        <v>32</v>
      </c>
      <c r="E22" s="30">
        <v>3.66</v>
      </c>
      <c r="F22" s="101"/>
      <c r="G22" s="102"/>
      <c r="H22" s="45"/>
      <c r="I22" s="45"/>
      <c r="J22" s="45"/>
      <c r="K22" s="103"/>
      <c r="L22" s="104"/>
      <c r="M22" s="105"/>
      <c r="N22" s="105"/>
      <c r="O22" s="105"/>
      <c r="P22" s="106"/>
    </row>
    <row r="23" spans="1:16">
      <c r="A23" s="35">
        <f t="shared" si="0"/>
        <v>6</v>
      </c>
      <c r="B23" s="97" t="s">
        <v>31</v>
      </c>
      <c r="C23" s="48" t="s">
        <v>123</v>
      </c>
      <c r="D23" s="98" t="s">
        <v>38</v>
      </c>
      <c r="E23" s="30">
        <v>1</v>
      </c>
      <c r="F23" s="101"/>
      <c r="G23" s="102"/>
      <c r="H23" s="45"/>
      <c r="I23" s="45"/>
      <c r="J23" s="45"/>
      <c r="K23" s="103"/>
      <c r="L23" s="104"/>
      <c r="M23" s="105"/>
      <c r="N23" s="105"/>
      <c r="O23" s="105"/>
      <c r="P23" s="106"/>
    </row>
    <row r="24" spans="1:16">
      <c r="A24" s="35">
        <f t="shared" si="0"/>
        <v>7</v>
      </c>
      <c r="B24" s="97" t="s">
        <v>31</v>
      </c>
      <c r="C24" s="107" t="s">
        <v>68</v>
      </c>
      <c r="D24" s="108" t="s">
        <v>69</v>
      </c>
      <c r="E24" s="109">
        <v>15</v>
      </c>
      <c r="F24" s="101"/>
      <c r="G24" s="102"/>
      <c r="H24" s="45"/>
      <c r="I24" s="45"/>
      <c r="J24" s="45"/>
      <c r="K24" s="103"/>
      <c r="L24" s="104"/>
      <c r="M24" s="105"/>
      <c r="N24" s="105"/>
      <c r="O24" s="105"/>
      <c r="P24" s="106"/>
    </row>
    <row r="25" spans="1:16">
      <c r="A25" s="35">
        <f t="shared" si="0"/>
        <v>8</v>
      </c>
      <c r="B25" s="97" t="s">
        <v>31</v>
      </c>
      <c r="C25" s="116" t="s">
        <v>70</v>
      </c>
      <c r="D25" s="108" t="s">
        <v>33</v>
      </c>
      <c r="E25" s="109">
        <v>8</v>
      </c>
      <c r="F25" s="101"/>
      <c r="G25" s="102"/>
      <c r="H25" s="45"/>
      <c r="I25" s="45"/>
      <c r="J25" s="45"/>
      <c r="K25" s="103"/>
      <c r="L25" s="104"/>
      <c r="M25" s="105"/>
      <c r="N25" s="105"/>
      <c r="O25" s="105"/>
      <c r="P25" s="106"/>
    </row>
    <row r="26" spans="1:16">
      <c r="A26" s="35">
        <f t="shared" si="0"/>
        <v>9</v>
      </c>
      <c r="B26" s="97" t="s">
        <v>31</v>
      </c>
      <c r="C26" s="26" t="s">
        <v>71</v>
      </c>
      <c r="D26" s="117" t="s">
        <v>72</v>
      </c>
      <c r="E26" s="45">
        <v>20</v>
      </c>
      <c r="F26" s="101"/>
      <c r="G26" s="102"/>
      <c r="H26" s="45"/>
      <c r="I26" s="45"/>
      <c r="J26" s="110"/>
      <c r="K26" s="103"/>
      <c r="L26" s="104"/>
      <c r="M26" s="105"/>
      <c r="N26" s="105"/>
      <c r="O26" s="105"/>
      <c r="P26" s="106"/>
    </row>
    <row r="27" spans="1:16">
      <c r="A27" s="35"/>
      <c r="B27" s="46"/>
      <c r="C27" s="156" t="s">
        <v>101</v>
      </c>
      <c r="D27" s="114"/>
      <c r="E27" s="110"/>
      <c r="F27" s="132"/>
      <c r="G27" s="115"/>
      <c r="H27" s="110"/>
      <c r="I27" s="110"/>
      <c r="J27" s="45"/>
      <c r="K27" s="103"/>
      <c r="L27" s="104"/>
      <c r="M27" s="105"/>
      <c r="N27" s="105"/>
      <c r="O27" s="105"/>
      <c r="P27" s="106"/>
    </row>
    <row r="28" spans="1:16">
      <c r="A28" s="35">
        <v>10</v>
      </c>
      <c r="B28" s="97" t="s">
        <v>31</v>
      </c>
      <c r="C28" s="100" t="s">
        <v>281</v>
      </c>
      <c r="D28" s="114" t="s">
        <v>32</v>
      </c>
      <c r="E28" s="45">
        <f>E19</f>
        <v>12.4</v>
      </c>
      <c r="F28" s="101"/>
      <c r="G28" s="102"/>
      <c r="H28" s="111"/>
      <c r="I28" s="111"/>
      <c r="J28" s="45"/>
      <c r="K28" s="103"/>
      <c r="L28" s="104"/>
      <c r="M28" s="105"/>
      <c r="N28" s="105"/>
      <c r="O28" s="105"/>
      <c r="P28" s="106"/>
    </row>
    <row r="29" spans="1:16">
      <c r="A29" s="35">
        <f t="shared" si="0"/>
        <v>11</v>
      </c>
      <c r="B29" s="97" t="s">
        <v>31</v>
      </c>
      <c r="C29" s="26" t="s">
        <v>84</v>
      </c>
      <c r="D29" s="114" t="s">
        <v>32</v>
      </c>
      <c r="E29" s="110">
        <f>E28</f>
        <v>12.4</v>
      </c>
      <c r="F29" s="101"/>
      <c r="G29" s="102"/>
      <c r="H29" s="110"/>
      <c r="I29" s="110"/>
      <c r="J29" s="105"/>
      <c r="K29" s="103"/>
      <c r="L29" s="104"/>
      <c r="M29" s="105"/>
      <c r="N29" s="105"/>
      <c r="O29" s="105"/>
      <c r="P29" s="106"/>
    </row>
    <row r="30" spans="1:16">
      <c r="A30" s="35">
        <f t="shared" si="0"/>
        <v>12</v>
      </c>
      <c r="B30" s="46"/>
      <c r="C30" s="119" t="s">
        <v>85</v>
      </c>
      <c r="D30" s="114" t="s">
        <v>28</v>
      </c>
      <c r="E30" s="110">
        <f>E29*0.2</f>
        <v>2.48</v>
      </c>
      <c r="F30" s="124"/>
      <c r="G30" s="124"/>
      <c r="H30" s="110"/>
      <c r="I30" s="110"/>
      <c r="J30" s="105"/>
      <c r="K30" s="103"/>
      <c r="L30" s="104"/>
      <c r="M30" s="105"/>
      <c r="N30" s="105"/>
      <c r="O30" s="105"/>
      <c r="P30" s="106"/>
    </row>
    <row r="31" spans="1:16">
      <c r="A31" s="35">
        <f t="shared" si="0"/>
        <v>13</v>
      </c>
      <c r="B31" s="46"/>
      <c r="C31" s="119" t="s">
        <v>86</v>
      </c>
      <c r="D31" s="114" t="s">
        <v>34</v>
      </c>
      <c r="E31" s="110">
        <f>E29/3</f>
        <v>4.13</v>
      </c>
      <c r="F31" s="124"/>
      <c r="G31" s="124"/>
      <c r="H31" s="110"/>
      <c r="I31" s="110"/>
      <c r="J31" s="105"/>
      <c r="K31" s="103"/>
      <c r="L31" s="104"/>
      <c r="M31" s="105"/>
      <c r="N31" s="105"/>
      <c r="O31" s="105"/>
      <c r="P31" s="106"/>
    </row>
    <row r="32" spans="1:16">
      <c r="A32" s="35">
        <f t="shared" si="0"/>
        <v>14</v>
      </c>
      <c r="B32" s="278"/>
      <c r="C32" s="279" t="s">
        <v>185</v>
      </c>
      <c r="D32" s="280" t="s">
        <v>32</v>
      </c>
      <c r="E32" s="224">
        <f>E28</f>
        <v>12.4</v>
      </c>
      <c r="F32" s="151"/>
      <c r="G32" s="151"/>
      <c r="H32" s="208"/>
      <c r="I32" s="152"/>
      <c r="J32" s="152"/>
      <c r="K32" s="103"/>
      <c r="L32" s="104"/>
      <c r="M32" s="105"/>
      <c r="N32" s="105"/>
      <c r="O32" s="105"/>
      <c r="P32" s="106"/>
    </row>
    <row r="33" spans="1:16" ht="18" customHeight="1">
      <c r="A33" s="35">
        <f t="shared" si="0"/>
        <v>15</v>
      </c>
      <c r="B33" s="97" t="s">
        <v>31</v>
      </c>
      <c r="C33" s="281" t="s">
        <v>186</v>
      </c>
      <c r="D33" s="211" t="s">
        <v>32</v>
      </c>
      <c r="E33" s="152">
        <f>E19</f>
        <v>12.4</v>
      </c>
      <c r="F33" s="159"/>
      <c r="G33" s="151"/>
      <c r="H33" s="163"/>
      <c r="I33" s="175"/>
      <c r="J33" s="171"/>
      <c r="K33" s="161"/>
      <c r="L33" s="162"/>
      <c r="M33" s="163"/>
      <c r="N33" s="163"/>
      <c r="O33" s="163"/>
      <c r="P33" s="153"/>
    </row>
    <row r="34" spans="1:16" ht="25.5">
      <c r="A34" s="35">
        <f t="shared" si="0"/>
        <v>16</v>
      </c>
      <c r="B34" s="278"/>
      <c r="C34" s="154" t="s">
        <v>321</v>
      </c>
      <c r="D34" s="164" t="s">
        <v>32</v>
      </c>
      <c r="E34" s="152">
        <f>E33*1.1</f>
        <v>13.64</v>
      </c>
      <c r="F34" s="169"/>
      <c r="G34" s="169"/>
      <c r="H34" s="160"/>
      <c r="I34" s="160"/>
      <c r="J34" s="163"/>
      <c r="K34" s="161"/>
      <c r="L34" s="162"/>
      <c r="M34" s="163"/>
      <c r="N34" s="163"/>
      <c r="O34" s="163"/>
      <c r="P34" s="153"/>
    </row>
    <row r="35" spans="1:16">
      <c r="A35" s="35">
        <f t="shared" si="0"/>
        <v>17</v>
      </c>
      <c r="B35" s="46"/>
      <c r="C35" s="154" t="s">
        <v>112</v>
      </c>
      <c r="D35" s="167" t="s">
        <v>34</v>
      </c>
      <c r="E35" s="160">
        <f>E33/3*1.1</f>
        <v>4.55</v>
      </c>
      <c r="F35" s="169"/>
      <c r="G35" s="169"/>
      <c r="H35" s="160"/>
      <c r="I35" s="160"/>
      <c r="J35" s="163"/>
      <c r="K35" s="161"/>
      <c r="L35" s="162"/>
      <c r="M35" s="163"/>
      <c r="N35" s="163"/>
      <c r="O35" s="163"/>
      <c r="P35" s="153"/>
    </row>
    <row r="36" spans="1:16">
      <c r="A36" s="35">
        <f t="shared" si="0"/>
        <v>18</v>
      </c>
      <c r="B36" s="46"/>
      <c r="C36" s="210" t="s">
        <v>113</v>
      </c>
      <c r="D36" s="167" t="s">
        <v>28</v>
      </c>
      <c r="E36" s="160">
        <f>E33/4*1.1</f>
        <v>3.41</v>
      </c>
      <c r="F36" s="169"/>
      <c r="G36" s="169"/>
      <c r="H36" s="160"/>
      <c r="I36" s="160"/>
      <c r="J36" s="163"/>
      <c r="K36" s="161"/>
      <c r="L36" s="162"/>
      <c r="M36" s="163"/>
      <c r="N36" s="163"/>
      <c r="O36" s="163"/>
      <c r="P36" s="153"/>
    </row>
    <row r="37" spans="1:16" ht="14.25" customHeight="1">
      <c r="A37" s="35">
        <f t="shared" si="0"/>
        <v>19</v>
      </c>
      <c r="B37" s="46"/>
      <c r="C37" s="210" t="s">
        <v>114</v>
      </c>
      <c r="D37" s="167" t="s">
        <v>32</v>
      </c>
      <c r="E37" s="160">
        <f>E33</f>
        <v>12.4</v>
      </c>
      <c r="F37" s="169"/>
      <c r="G37" s="169"/>
      <c r="H37" s="160"/>
      <c r="I37" s="160"/>
      <c r="J37" s="163"/>
      <c r="K37" s="161"/>
      <c r="L37" s="162"/>
      <c r="M37" s="163"/>
      <c r="N37" s="163"/>
      <c r="O37" s="163"/>
      <c r="P37" s="153"/>
    </row>
    <row r="38" spans="1:16" ht="16.5" customHeight="1">
      <c r="A38" s="35">
        <f t="shared" si="0"/>
        <v>20</v>
      </c>
      <c r="B38" s="97" t="s">
        <v>31</v>
      </c>
      <c r="C38" s="130" t="s">
        <v>290</v>
      </c>
      <c r="D38" s="131" t="s">
        <v>13</v>
      </c>
      <c r="E38" s="110">
        <v>1</v>
      </c>
      <c r="F38" s="113"/>
      <c r="G38" s="102"/>
      <c r="H38" s="45"/>
      <c r="I38" s="45"/>
      <c r="J38" s="45"/>
      <c r="K38" s="103"/>
      <c r="L38" s="104"/>
      <c r="M38" s="105"/>
      <c r="N38" s="105"/>
      <c r="O38" s="105"/>
      <c r="P38" s="106"/>
    </row>
    <row r="39" spans="1:16">
      <c r="A39" s="35"/>
      <c r="B39" s="97"/>
      <c r="C39" s="156" t="s">
        <v>102</v>
      </c>
      <c r="D39" s="114"/>
      <c r="E39" s="110"/>
      <c r="F39" s="132"/>
      <c r="G39" s="115"/>
      <c r="H39" s="110"/>
      <c r="I39" s="110"/>
      <c r="J39" s="45"/>
      <c r="K39" s="103"/>
      <c r="L39" s="104"/>
      <c r="M39" s="105"/>
      <c r="N39" s="105"/>
      <c r="O39" s="105"/>
      <c r="P39" s="106"/>
    </row>
    <row r="40" spans="1:16">
      <c r="A40" s="35">
        <v>21</v>
      </c>
      <c r="B40" s="97" t="s">
        <v>31</v>
      </c>
      <c r="C40" s="157" t="s">
        <v>120</v>
      </c>
      <c r="D40" s="158" t="s">
        <v>32</v>
      </c>
      <c r="E40" s="176">
        <v>52.48</v>
      </c>
      <c r="F40" s="159"/>
      <c r="G40" s="151"/>
      <c r="H40" s="152"/>
      <c r="I40" s="152"/>
      <c r="J40" s="160"/>
      <c r="K40" s="161"/>
      <c r="L40" s="162"/>
      <c r="M40" s="163"/>
      <c r="N40" s="163"/>
      <c r="O40" s="163"/>
      <c r="P40" s="153"/>
    </row>
    <row r="41" spans="1:16">
      <c r="A41" s="35">
        <f t="shared" si="0"/>
        <v>22</v>
      </c>
      <c r="B41" s="97"/>
      <c r="C41" s="214" t="s">
        <v>282</v>
      </c>
      <c r="D41" s="114" t="s">
        <v>32</v>
      </c>
      <c r="E41" s="110">
        <f>E40*0.2</f>
        <v>10.5</v>
      </c>
      <c r="F41" s="129"/>
      <c r="G41" s="124"/>
      <c r="H41" s="110"/>
      <c r="I41" s="110"/>
      <c r="J41" s="110"/>
      <c r="K41" s="215"/>
      <c r="L41" s="216"/>
      <c r="M41" s="215"/>
      <c r="N41" s="215"/>
      <c r="O41" s="215"/>
      <c r="P41" s="217"/>
    </row>
    <row r="42" spans="1:16">
      <c r="A42" s="35">
        <f t="shared" si="0"/>
        <v>23</v>
      </c>
      <c r="B42" s="97"/>
      <c r="C42" s="218" t="s">
        <v>284</v>
      </c>
      <c r="D42" s="114" t="s">
        <v>34</v>
      </c>
      <c r="E42" s="110">
        <f>E40/3</f>
        <v>17.489999999999998</v>
      </c>
      <c r="F42" s="124"/>
      <c r="G42" s="124"/>
      <c r="H42" s="110"/>
      <c r="I42" s="110"/>
      <c r="J42" s="110"/>
      <c r="K42" s="215"/>
      <c r="L42" s="216"/>
      <c r="M42" s="215"/>
      <c r="N42" s="215"/>
      <c r="O42" s="215"/>
      <c r="P42" s="217"/>
    </row>
    <row r="43" spans="1:16">
      <c r="A43" s="35">
        <f t="shared" si="0"/>
        <v>24</v>
      </c>
      <c r="B43" s="97"/>
      <c r="C43" s="165" t="s">
        <v>121</v>
      </c>
      <c r="D43" s="158" t="s">
        <v>32</v>
      </c>
      <c r="E43" s="176">
        <f>E40*1.1</f>
        <v>57.73</v>
      </c>
      <c r="F43" s="151"/>
      <c r="G43" s="151"/>
      <c r="H43" s="152"/>
      <c r="I43" s="152"/>
      <c r="J43" s="152"/>
      <c r="K43" s="161"/>
      <c r="L43" s="162"/>
      <c r="M43" s="163"/>
      <c r="N43" s="163"/>
      <c r="O43" s="163"/>
      <c r="P43" s="153"/>
    </row>
    <row r="44" spans="1:16">
      <c r="A44" s="35">
        <f t="shared" si="0"/>
        <v>25</v>
      </c>
      <c r="B44" s="97"/>
      <c r="C44" s="154" t="s">
        <v>122</v>
      </c>
      <c r="D44" s="158" t="s">
        <v>32</v>
      </c>
      <c r="E44" s="152">
        <f>E40</f>
        <v>52.48</v>
      </c>
      <c r="F44" s="151"/>
      <c r="G44" s="151"/>
      <c r="H44" s="152"/>
      <c r="I44" s="152"/>
      <c r="J44" s="152"/>
      <c r="K44" s="161"/>
      <c r="L44" s="162"/>
      <c r="M44" s="163"/>
      <c r="N44" s="163"/>
      <c r="O44" s="163"/>
      <c r="P44" s="153"/>
    </row>
    <row r="45" spans="1:16" ht="25.5">
      <c r="A45" s="35">
        <f t="shared" si="0"/>
        <v>26</v>
      </c>
      <c r="B45" s="97"/>
      <c r="C45" s="157" t="s">
        <v>328</v>
      </c>
      <c r="D45" s="158" t="s">
        <v>32</v>
      </c>
      <c r="E45" s="176">
        <v>15.1</v>
      </c>
      <c r="F45" s="159"/>
      <c r="G45" s="151"/>
      <c r="H45" s="152"/>
      <c r="I45" s="152"/>
      <c r="J45" s="160"/>
      <c r="K45" s="161"/>
      <c r="L45" s="162"/>
      <c r="M45" s="163"/>
      <c r="N45" s="163"/>
      <c r="O45" s="163"/>
      <c r="P45" s="153"/>
    </row>
    <row r="46" spans="1:16">
      <c r="A46" s="35">
        <f t="shared" si="0"/>
        <v>27</v>
      </c>
      <c r="B46" s="97"/>
      <c r="C46" s="154" t="s">
        <v>293</v>
      </c>
      <c r="D46" s="164" t="s">
        <v>32</v>
      </c>
      <c r="E46" s="160">
        <f>E45</f>
        <v>15.1</v>
      </c>
      <c r="F46" s="151"/>
      <c r="G46" s="151"/>
      <c r="H46" s="152"/>
      <c r="I46" s="152"/>
      <c r="J46" s="160"/>
      <c r="K46" s="161"/>
      <c r="L46" s="162"/>
      <c r="M46" s="163"/>
      <c r="N46" s="163"/>
      <c r="O46" s="163"/>
      <c r="P46" s="153"/>
    </row>
    <row r="47" spans="1:16">
      <c r="A47" s="35">
        <f t="shared" si="0"/>
        <v>28</v>
      </c>
      <c r="B47" s="97"/>
      <c r="C47" s="154" t="s">
        <v>96</v>
      </c>
      <c r="D47" s="164" t="s">
        <v>32</v>
      </c>
      <c r="E47" s="152">
        <f>E45*1.1</f>
        <v>16.61</v>
      </c>
      <c r="F47" s="151"/>
      <c r="G47" s="151"/>
      <c r="H47" s="152"/>
      <c r="I47" s="152"/>
      <c r="J47" s="152"/>
      <c r="K47" s="161"/>
      <c r="L47" s="162"/>
      <c r="M47" s="163"/>
      <c r="N47" s="163"/>
      <c r="O47" s="163"/>
      <c r="P47" s="153"/>
    </row>
    <row r="48" spans="1:16">
      <c r="A48" s="35">
        <f t="shared" si="0"/>
        <v>29</v>
      </c>
      <c r="B48" s="97"/>
      <c r="C48" s="165" t="s">
        <v>103</v>
      </c>
      <c r="D48" s="158" t="s">
        <v>13</v>
      </c>
      <c r="E48" s="176">
        <f>ROUND(E47/0.15*1.1/3,0)</f>
        <v>41</v>
      </c>
      <c r="F48" s="151"/>
      <c r="G48" s="151"/>
      <c r="H48" s="152"/>
      <c r="I48" s="152"/>
      <c r="J48" s="152"/>
      <c r="K48" s="161"/>
      <c r="L48" s="162"/>
      <c r="M48" s="163"/>
      <c r="N48" s="163"/>
      <c r="O48" s="163"/>
      <c r="P48" s="153"/>
    </row>
    <row r="49" spans="1:16">
      <c r="A49" s="35">
        <f t="shared" si="0"/>
        <v>30</v>
      </c>
      <c r="B49" s="97"/>
      <c r="C49" s="154" t="s">
        <v>276</v>
      </c>
      <c r="D49" s="164" t="s">
        <v>13</v>
      </c>
      <c r="E49" s="152">
        <f>E45*30</f>
        <v>453</v>
      </c>
      <c r="F49" s="151"/>
      <c r="G49" s="151"/>
      <c r="H49" s="152"/>
      <c r="I49" s="152"/>
      <c r="J49" s="152"/>
      <c r="K49" s="161"/>
      <c r="L49" s="162"/>
      <c r="M49" s="163"/>
      <c r="N49" s="163"/>
      <c r="O49" s="163"/>
      <c r="P49" s="153"/>
    </row>
    <row r="50" spans="1:16">
      <c r="A50" s="35">
        <f t="shared" si="0"/>
        <v>31</v>
      </c>
      <c r="B50" s="97"/>
      <c r="C50" s="154" t="s">
        <v>277</v>
      </c>
      <c r="D50" s="164" t="s">
        <v>28</v>
      </c>
      <c r="E50" s="152">
        <f>E45*0.7</f>
        <v>10.57</v>
      </c>
      <c r="F50" s="151"/>
      <c r="G50" s="151"/>
      <c r="H50" s="152"/>
      <c r="I50" s="152"/>
      <c r="J50" s="152"/>
      <c r="K50" s="161"/>
      <c r="L50" s="162"/>
      <c r="M50" s="163"/>
      <c r="N50" s="163"/>
      <c r="O50" s="163"/>
      <c r="P50" s="153"/>
    </row>
    <row r="51" spans="1:16">
      <c r="A51" s="35">
        <f t="shared" si="0"/>
        <v>32</v>
      </c>
      <c r="B51" s="97"/>
      <c r="C51" s="154" t="s">
        <v>278</v>
      </c>
      <c r="D51" s="164" t="s">
        <v>13</v>
      </c>
      <c r="E51" s="152">
        <f>E45*0.14</f>
        <v>2.11</v>
      </c>
      <c r="F51" s="151"/>
      <c r="G51" s="151"/>
      <c r="H51" s="152"/>
      <c r="I51" s="152"/>
      <c r="J51" s="152"/>
      <c r="K51" s="161"/>
      <c r="L51" s="162"/>
      <c r="M51" s="163"/>
      <c r="N51" s="163"/>
      <c r="O51" s="163"/>
      <c r="P51" s="153"/>
    </row>
    <row r="52" spans="1:16">
      <c r="A52" s="35">
        <f t="shared" si="0"/>
        <v>33</v>
      </c>
      <c r="B52" s="97" t="s">
        <v>31</v>
      </c>
      <c r="C52" s="222" t="s">
        <v>124</v>
      </c>
      <c r="D52" s="223" t="s">
        <v>32</v>
      </c>
      <c r="E52" s="224">
        <f>E40</f>
        <v>52.48</v>
      </c>
      <c r="F52" s="151"/>
      <c r="G52" s="151"/>
      <c r="H52" s="208"/>
      <c r="I52" s="152"/>
      <c r="J52" s="152"/>
      <c r="K52" s="103"/>
      <c r="L52" s="104"/>
      <c r="M52" s="105"/>
      <c r="N52" s="105"/>
      <c r="O52" s="105"/>
      <c r="P52" s="106"/>
    </row>
    <row r="53" spans="1:16">
      <c r="A53" s="35">
        <f t="shared" si="0"/>
        <v>34</v>
      </c>
      <c r="B53" s="97" t="s">
        <v>31</v>
      </c>
      <c r="C53" s="26" t="s">
        <v>115</v>
      </c>
      <c r="D53" s="114" t="s">
        <v>32</v>
      </c>
      <c r="E53" s="110">
        <f>E40</f>
        <v>52.48</v>
      </c>
      <c r="F53" s="124"/>
      <c r="G53" s="102"/>
      <c r="H53" s="110"/>
      <c r="I53" s="110"/>
      <c r="J53" s="105"/>
      <c r="K53" s="103"/>
      <c r="L53" s="104"/>
      <c r="M53" s="105"/>
      <c r="N53" s="105"/>
      <c r="O53" s="105"/>
      <c r="P53" s="106"/>
    </row>
    <row r="54" spans="1:16" ht="25.5">
      <c r="A54" s="35">
        <f t="shared" si="0"/>
        <v>35</v>
      </c>
      <c r="B54" s="97"/>
      <c r="C54" s="119" t="s">
        <v>329</v>
      </c>
      <c r="D54" s="114" t="s">
        <v>32</v>
      </c>
      <c r="E54" s="110">
        <f>E53*1.1</f>
        <v>57.73</v>
      </c>
      <c r="F54" s="124"/>
      <c r="G54" s="124"/>
      <c r="H54" s="110"/>
      <c r="I54" s="110"/>
      <c r="J54" s="105"/>
      <c r="K54" s="103"/>
      <c r="L54" s="104"/>
      <c r="M54" s="105"/>
      <c r="N54" s="105"/>
      <c r="O54" s="105"/>
      <c r="P54" s="106"/>
    </row>
    <row r="55" spans="1:16">
      <c r="A55" s="35">
        <f t="shared" si="0"/>
        <v>36</v>
      </c>
      <c r="B55" s="97"/>
      <c r="C55" s="119" t="s">
        <v>112</v>
      </c>
      <c r="D55" s="114" t="s">
        <v>34</v>
      </c>
      <c r="E55" s="110">
        <f>E53/3</f>
        <v>17.489999999999998</v>
      </c>
      <c r="F55" s="124"/>
      <c r="G55" s="124"/>
      <c r="H55" s="110"/>
      <c r="I55" s="110"/>
      <c r="J55" s="105"/>
      <c r="K55" s="103"/>
      <c r="L55" s="104"/>
      <c r="M55" s="105"/>
      <c r="N55" s="105"/>
      <c r="O55" s="105"/>
      <c r="P55" s="106"/>
    </row>
    <row r="56" spans="1:16">
      <c r="A56" s="35">
        <f t="shared" si="0"/>
        <v>37</v>
      </c>
      <c r="B56" s="97"/>
      <c r="C56" s="212" t="s">
        <v>113</v>
      </c>
      <c r="D56" s="114" t="s">
        <v>28</v>
      </c>
      <c r="E56" s="110">
        <v>3</v>
      </c>
      <c r="F56" s="124"/>
      <c r="G56" s="124"/>
      <c r="H56" s="110"/>
      <c r="I56" s="110"/>
      <c r="J56" s="105"/>
      <c r="K56" s="103"/>
      <c r="L56" s="104"/>
      <c r="M56" s="105"/>
      <c r="N56" s="105"/>
      <c r="O56" s="105"/>
      <c r="P56" s="106"/>
    </row>
    <row r="57" spans="1:16">
      <c r="A57" s="35">
        <f t="shared" si="0"/>
        <v>38</v>
      </c>
      <c r="B57" s="97"/>
      <c r="C57" s="212" t="s">
        <v>114</v>
      </c>
      <c r="D57" s="114" t="s">
        <v>32</v>
      </c>
      <c r="E57" s="110">
        <f>E53</f>
        <v>52.48</v>
      </c>
      <c r="F57" s="124"/>
      <c r="G57" s="124"/>
      <c r="H57" s="110"/>
      <c r="I57" s="110"/>
      <c r="J57" s="105"/>
      <c r="K57" s="103"/>
      <c r="L57" s="104"/>
      <c r="M57" s="105"/>
      <c r="N57" s="105"/>
      <c r="O57" s="105"/>
      <c r="P57" s="106"/>
    </row>
    <row r="58" spans="1:16">
      <c r="A58" s="35"/>
      <c r="B58" s="97"/>
      <c r="C58" s="156" t="s">
        <v>105</v>
      </c>
      <c r="D58" s="25"/>
      <c r="E58" s="45"/>
      <c r="F58" s="113"/>
      <c r="G58" s="115"/>
      <c r="H58" s="45"/>
      <c r="I58" s="45"/>
      <c r="J58" s="45"/>
      <c r="K58" s="45"/>
      <c r="L58" s="104"/>
      <c r="M58" s="105"/>
      <c r="N58" s="105"/>
      <c r="O58" s="105"/>
      <c r="P58" s="45"/>
    </row>
    <row r="59" spans="1:16">
      <c r="A59" s="35">
        <v>39</v>
      </c>
      <c r="B59" s="97" t="s">
        <v>31</v>
      </c>
      <c r="C59" s="26" t="s">
        <v>187</v>
      </c>
      <c r="D59" s="25" t="s">
        <v>32</v>
      </c>
      <c r="E59" s="110">
        <f>E19</f>
        <v>12.4</v>
      </c>
      <c r="F59" s="113"/>
      <c r="G59" s="102"/>
      <c r="H59" s="45"/>
      <c r="I59" s="45"/>
      <c r="J59" s="110"/>
      <c r="K59" s="103"/>
      <c r="L59" s="104"/>
      <c r="M59" s="105"/>
      <c r="N59" s="105"/>
      <c r="O59" s="105"/>
      <c r="P59" s="106"/>
    </row>
    <row r="60" spans="1:16">
      <c r="A60" s="35">
        <f t="shared" si="0"/>
        <v>40</v>
      </c>
      <c r="B60" s="97"/>
      <c r="C60" s="154" t="s">
        <v>293</v>
      </c>
      <c r="D60" s="164" t="s">
        <v>32</v>
      </c>
      <c r="E60" s="160">
        <f>E59</f>
        <v>12.4</v>
      </c>
      <c r="F60" s="151"/>
      <c r="G60" s="151"/>
      <c r="H60" s="152"/>
      <c r="I60" s="152"/>
      <c r="J60" s="160"/>
      <c r="K60" s="161"/>
      <c r="L60" s="162"/>
      <c r="M60" s="163"/>
      <c r="N60" s="163"/>
      <c r="O60" s="163"/>
      <c r="P60" s="153"/>
    </row>
    <row r="61" spans="1:16" ht="13.5" customHeight="1">
      <c r="A61" s="35">
        <f t="shared" si="0"/>
        <v>41</v>
      </c>
      <c r="B61" s="97"/>
      <c r="C61" s="154" t="s">
        <v>96</v>
      </c>
      <c r="D61" s="164" t="s">
        <v>32</v>
      </c>
      <c r="E61" s="152">
        <f>E59*1.1</f>
        <v>13.64</v>
      </c>
      <c r="F61" s="151"/>
      <c r="G61" s="151"/>
      <c r="H61" s="152"/>
      <c r="I61" s="152"/>
      <c r="J61" s="152"/>
      <c r="K61" s="161"/>
      <c r="L61" s="162"/>
      <c r="M61" s="163"/>
      <c r="N61" s="163"/>
      <c r="O61" s="163"/>
      <c r="P61" s="153"/>
    </row>
    <row r="62" spans="1:16" ht="14.25" customHeight="1">
      <c r="A62" s="35">
        <f t="shared" si="0"/>
        <v>42</v>
      </c>
      <c r="B62" s="97"/>
      <c r="C62" s="165" t="s">
        <v>103</v>
      </c>
      <c r="D62" s="158" t="s">
        <v>13</v>
      </c>
      <c r="E62" s="176">
        <f>ROUND(E61/0.15*1.1/3,0)</f>
        <v>33</v>
      </c>
      <c r="F62" s="151"/>
      <c r="G62" s="151"/>
      <c r="H62" s="152"/>
      <c r="I62" s="152"/>
      <c r="J62" s="152"/>
      <c r="K62" s="161"/>
      <c r="L62" s="162"/>
      <c r="M62" s="163"/>
      <c r="N62" s="163"/>
      <c r="O62" s="163"/>
      <c r="P62" s="153"/>
    </row>
    <row r="63" spans="1:16">
      <c r="A63" s="35">
        <f t="shared" si="0"/>
        <v>43</v>
      </c>
      <c r="B63" s="97"/>
      <c r="C63" s="154" t="s">
        <v>276</v>
      </c>
      <c r="D63" s="164" t="s">
        <v>13</v>
      </c>
      <c r="E63" s="152">
        <f>E59*30</f>
        <v>372</v>
      </c>
      <c r="F63" s="151"/>
      <c r="G63" s="151"/>
      <c r="H63" s="152"/>
      <c r="I63" s="152"/>
      <c r="J63" s="152"/>
      <c r="K63" s="161"/>
      <c r="L63" s="162"/>
      <c r="M63" s="163"/>
      <c r="N63" s="163"/>
      <c r="O63" s="163"/>
      <c r="P63" s="153"/>
    </row>
    <row r="64" spans="1:16">
      <c r="A64" s="35">
        <f t="shared" si="0"/>
        <v>44</v>
      </c>
      <c r="B64" s="97"/>
      <c r="C64" s="154" t="s">
        <v>277</v>
      </c>
      <c r="D64" s="164" t="s">
        <v>28</v>
      </c>
      <c r="E64" s="152">
        <f>E59*0.7</f>
        <v>8.68</v>
      </c>
      <c r="F64" s="151"/>
      <c r="G64" s="151"/>
      <c r="H64" s="152"/>
      <c r="I64" s="152"/>
      <c r="J64" s="152"/>
      <c r="K64" s="161"/>
      <c r="L64" s="162"/>
      <c r="M64" s="163"/>
      <c r="N64" s="163"/>
      <c r="O64" s="163"/>
      <c r="P64" s="153"/>
    </row>
    <row r="65" spans="1:16">
      <c r="A65" s="35">
        <f t="shared" si="0"/>
        <v>45</v>
      </c>
      <c r="B65" s="97"/>
      <c r="C65" s="154" t="s">
        <v>278</v>
      </c>
      <c r="D65" s="164" t="s">
        <v>13</v>
      </c>
      <c r="E65" s="152">
        <f>E59*0.14</f>
        <v>1.74</v>
      </c>
      <c r="F65" s="151"/>
      <c r="G65" s="151"/>
      <c r="H65" s="152"/>
      <c r="I65" s="152"/>
      <c r="J65" s="152"/>
      <c r="K65" s="161"/>
      <c r="L65" s="162"/>
      <c r="M65" s="163"/>
      <c r="N65" s="163"/>
      <c r="O65" s="163"/>
      <c r="P65" s="153"/>
    </row>
    <row r="66" spans="1:16">
      <c r="A66" s="35">
        <f t="shared" si="0"/>
        <v>46</v>
      </c>
      <c r="B66" s="97" t="s">
        <v>31</v>
      </c>
      <c r="C66" s="26" t="s">
        <v>97</v>
      </c>
      <c r="D66" s="25" t="s">
        <v>32</v>
      </c>
      <c r="E66" s="45">
        <f>E59</f>
        <v>12.4</v>
      </c>
      <c r="F66" s="124"/>
      <c r="G66" s="102"/>
      <c r="H66" s="160"/>
      <c r="I66" s="160"/>
      <c r="J66" s="152"/>
      <c r="K66" s="103"/>
      <c r="L66" s="104"/>
      <c r="M66" s="105"/>
      <c r="N66" s="105"/>
      <c r="O66" s="105"/>
      <c r="P66" s="106"/>
    </row>
    <row r="67" spans="1:16">
      <c r="A67" s="35">
        <f t="shared" si="0"/>
        <v>47</v>
      </c>
      <c r="B67" s="97"/>
      <c r="C67" s="154" t="s">
        <v>282</v>
      </c>
      <c r="D67" s="167" t="s">
        <v>32</v>
      </c>
      <c r="E67" s="160">
        <f>E66*0.3</f>
        <v>3.72</v>
      </c>
      <c r="F67" s="169"/>
      <c r="G67" s="169"/>
      <c r="H67" s="160"/>
      <c r="I67" s="160"/>
      <c r="J67" s="160"/>
      <c r="K67" s="161"/>
      <c r="L67" s="162"/>
      <c r="M67" s="163"/>
      <c r="N67" s="163"/>
      <c r="O67" s="163"/>
      <c r="P67" s="153"/>
    </row>
    <row r="68" spans="1:16">
      <c r="A68" s="35">
        <f t="shared" si="0"/>
        <v>48</v>
      </c>
      <c r="B68" s="97"/>
      <c r="C68" s="154" t="s">
        <v>92</v>
      </c>
      <c r="D68" s="167" t="s">
        <v>34</v>
      </c>
      <c r="E68" s="160">
        <f>E66*0.2</f>
        <v>2.48</v>
      </c>
      <c r="F68" s="169"/>
      <c r="G68" s="169"/>
      <c r="H68" s="160"/>
      <c r="I68" s="160"/>
      <c r="J68" s="160"/>
      <c r="K68" s="161"/>
      <c r="L68" s="162"/>
      <c r="M68" s="163"/>
      <c r="N68" s="163"/>
      <c r="O68" s="163"/>
      <c r="P68" s="153"/>
    </row>
    <row r="69" spans="1:16" s="50" customFormat="1">
      <c r="A69" s="35">
        <f t="shared" si="0"/>
        <v>49</v>
      </c>
      <c r="B69" s="97"/>
      <c r="C69" s="170" t="s">
        <v>93</v>
      </c>
      <c r="D69" s="167" t="s">
        <v>34</v>
      </c>
      <c r="E69" s="160">
        <f>E66*0.1</f>
        <v>1.24</v>
      </c>
      <c r="F69" s="169"/>
      <c r="G69" s="169"/>
      <c r="H69" s="160"/>
      <c r="I69" s="160"/>
      <c r="J69" s="160"/>
      <c r="K69" s="161"/>
      <c r="L69" s="162"/>
      <c r="M69" s="163"/>
      <c r="N69" s="163"/>
      <c r="O69" s="163"/>
      <c r="P69" s="153"/>
    </row>
    <row r="70" spans="1:16">
      <c r="A70" s="35">
        <f t="shared" si="0"/>
        <v>50</v>
      </c>
      <c r="B70" s="97"/>
      <c r="C70" s="154" t="s">
        <v>36</v>
      </c>
      <c r="D70" s="167" t="s">
        <v>32</v>
      </c>
      <c r="E70" s="160">
        <f>E66</f>
        <v>12.4</v>
      </c>
      <c r="F70" s="169"/>
      <c r="G70" s="169"/>
      <c r="H70" s="160"/>
      <c r="I70" s="160"/>
      <c r="J70" s="160"/>
      <c r="K70" s="161"/>
      <c r="L70" s="162"/>
      <c r="M70" s="163"/>
      <c r="N70" s="163"/>
      <c r="O70" s="163"/>
      <c r="P70" s="153"/>
    </row>
    <row r="71" spans="1:16">
      <c r="A71" s="35">
        <f t="shared" si="0"/>
        <v>51</v>
      </c>
      <c r="B71" s="97" t="s">
        <v>31</v>
      </c>
      <c r="C71" s="166" t="s">
        <v>110</v>
      </c>
      <c r="D71" s="167" t="s">
        <v>32</v>
      </c>
      <c r="E71" s="160">
        <f>E70</f>
        <v>12.4</v>
      </c>
      <c r="F71" s="168"/>
      <c r="G71" s="151"/>
      <c r="H71" s="160"/>
      <c r="I71" s="160"/>
      <c r="J71" s="152"/>
      <c r="K71" s="161"/>
      <c r="L71" s="162"/>
      <c r="M71" s="163"/>
      <c r="N71" s="163"/>
      <c r="O71" s="163"/>
      <c r="P71" s="153"/>
    </row>
    <row r="72" spans="1:16" ht="25.5">
      <c r="A72" s="35">
        <f t="shared" si="0"/>
        <v>52</v>
      </c>
      <c r="B72" s="97"/>
      <c r="C72" s="154" t="s">
        <v>331</v>
      </c>
      <c r="D72" s="164" t="s">
        <v>28</v>
      </c>
      <c r="E72" s="152">
        <f>E71*0.35</f>
        <v>4.34</v>
      </c>
      <c r="F72" s="151"/>
      <c r="G72" s="151"/>
      <c r="H72" s="152"/>
      <c r="I72" s="152"/>
      <c r="J72" s="152"/>
      <c r="K72" s="152"/>
      <c r="L72" s="162"/>
      <c r="M72" s="163"/>
      <c r="N72" s="163"/>
      <c r="O72" s="163"/>
      <c r="P72" s="152"/>
    </row>
    <row r="73" spans="1:16">
      <c r="A73" s="35"/>
      <c r="B73" s="46"/>
      <c r="C73" s="156" t="s">
        <v>106</v>
      </c>
      <c r="D73" s="25"/>
      <c r="E73" s="45"/>
      <c r="F73" s="177"/>
      <c r="G73" s="113"/>
      <c r="H73" s="45"/>
      <c r="I73" s="45"/>
      <c r="J73" s="45"/>
      <c r="K73" s="103"/>
      <c r="L73" s="104"/>
      <c r="M73" s="105"/>
      <c r="N73" s="105"/>
      <c r="O73" s="105"/>
      <c r="P73" s="106"/>
    </row>
    <row r="74" spans="1:16" ht="57" customHeight="1">
      <c r="A74" s="35">
        <v>53</v>
      </c>
      <c r="B74" s="97" t="s">
        <v>31</v>
      </c>
      <c r="C74" s="205" t="s">
        <v>330</v>
      </c>
      <c r="D74" s="131" t="s">
        <v>38</v>
      </c>
      <c r="E74" s="45">
        <v>1</v>
      </c>
      <c r="F74" s="206"/>
      <c r="G74" s="207"/>
      <c r="H74" s="208"/>
      <c r="I74" s="208"/>
      <c r="J74" s="45"/>
      <c r="K74" s="208"/>
      <c r="L74" s="206"/>
      <c r="M74" s="209"/>
      <c r="N74" s="209"/>
      <c r="O74" s="209"/>
      <c r="P74" s="208"/>
    </row>
    <row r="75" spans="1:16">
      <c r="A75" s="35">
        <f t="shared" si="0"/>
        <v>54</v>
      </c>
      <c r="B75" s="97" t="s">
        <v>31</v>
      </c>
      <c r="C75" s="24" t="s">
        <v>76</v>
      </c>
      <c r="D75" s="25" t="s">
        <v>77</v>
      </c>
      <c r="E75" s="45">
        <v>9.5</v>
      </c>
      <c r="F75" s="122"/>
      <c r="G75" s="102"/>
      <c r="H75" s="123"/>
      <c r="I75" s="123"/>
      <c r="J75" s="45"/>
      <c r="K75" s="103"/>
      <c r="L75" s="104"/>
      <c r="M75" s="105"/>
      <c r="N75" s="105"/>
      <c r="O75" s="105"/>
      <c r="P75" s="106"/>
    </row>
    <row r="76" spans="1:16">
      <c r="A76" s="35">
        <f t="shared" si="0"/>
        <v>55</v>
      </c>
      <c r="B76" s="97" t="s">
        <v>31</v>
      </c>
      <c r="C76" s="26" t="s">
        <v>78</v>
      </c>
      <c r="D76" s="25" t="s">
        <v>77</v>
      </c>
      <c r="E76" s="45">
        <f>E75</f>
        <v>9.5</v>
      </c>
      <c r="F76" s="122"/>
      <c r="G76" s="102"/>
      <c r="H76" s="123"/>
      <c r="I76" s="123"/>
      <c r="J76" s="45"/>
      <c r="K76" s="103"/>
      <c r="L76" s="104"/>
      <c r="M76" s="105"/>
      <c r="N76" s="105"/>
      <c r="O76" s="105"/>
      <c r="P76" s="106"/>
    </row>
    <row r="77" spans="1:16">
      <c r="A77" s="35">
        <f t="shared" si="0"/>
        <v>56</v>
      </c>
      <c r="B77" s="97" t="s">
        <v>31</v>
      </c>
      <c r="C77" s="26" t="s">
        <v>79</v>
      </c>
      <c r="D77" s="25" t="s">
        <v>77</v>
      </c>
      <c r="E77" s="45">
        <f>E76</f>
        <v>9.5</v>
      </c>
      <c r="F77" s="122"/>
      <c r="G77" s="102"/>
      <c r="H77" s="123"/>
      <c r="I77" s="123"/>
      <c r="J77" s="45"/>
      <c r="K77" s="103"/>
      <c r="L77" s="104"/>
      <c r="M77" s="105"/>
      <c r="N77" s="105"/>
      <c r="O77" s="105"/>
      <c r="P77" s="106"/>
    </row>
    <row r="78" spans="1:16">
      <c r="A78" s="35">
        <f t="shared" si="0"/>
        <v>57</v>
      </c>
      <c r="B78" s="97" t="s">
        <v>31</v>
      </c>
      <c r="C78" s="26" t="s">
        <v>80</v>
      </c>
      <c r="D78" s="25" t="s">
        <v>77</v>
      </c>
      <c r="E78" s="45">
        <f>E75</f>
        <v>9.5</v>
      </c>
      <c r="F78" s="122"/>
      <c r="G78" s="102"/>
      <c r="H78" s="123"/>
      <c r="I78" s="123"/>
      <c r="J78" s="45"/>
      <c r="K78" s="103"/>
      <c r="L78" s="104"/>
      <c r="M78" s="105"/>
      <c r="N78" s="105"/>
      <c r="O78" s="105"/>
      <c r="P78" s="106"/>
    </row>
    <row r="79" spans="1:16">
      <c r="A79" s="35">
        <f t="shared" si="0"/>
        <v>58</v>
      </c>
      <c r="B79" s="97" t="s">
        <v>31</v>
      </c>
      <c r="C79" s="26" t="s">
        <v>81</v>
      </c>
      <c r="D79" s="25" t="s">
        <v>77</v>
      </c>
      <c r="E79" s="45">
        <f>E75</f>
        <v>9.5</v>
      </c>
      <c r="F79" s="122"/>
      <c r="G79" s="102"/>
      <c r="H79" s="123"/>
      <c r="I79" s="123"/>
      <c r="J79" s="45"/>
      <c r="K79" s="103"/>
      <c r="L79" s="104"/>
      <c r="M79" s="105"/>
      <c r="N79" s="105"/>
      <c r="O79" s="105"/>
      <c r="P79" s="106"/>
    </row>
    <row r="80" spans="1:16">
      <c r="A80" s="35">
        <f t="shared" si="0"/>
        <v>59</v>
      </c>
      <c r="B80" s="97" t="s">
        <v>31</v>
      </c>
      <c r="C80" s="26" t="s">
        <v>79</v>
      </c>
      <c r="D80" s="25" t="s">
        <v>77</v>
      </c>
      <c r="E80" s="45">
        <f>E75</f>
        <v>9.5</v>
      </c>
      <c r="F80" s="122"/>
      <c r="G80" s="102"/>
      <c r="H80" s="123"/>
      <c r="I80" s="123"/>
      <c r="J80" s="45"/>
      <c r="K80" s="103"/>
      <c r="L80" s="104"/>
      <c r="M80" s="105"/>
      <c r="N80" s="105"/>
      <c r="O80" s="105"/>
      <c r="P80" s="106"/>
    </row>
    <row r="81" spans="1:16">
      <c r="A81" s="35">
        <f t="shared" si="0"/>
        <v>60</v>
      </c>
      <c r="B81" s="97" t="s">
        <v>31</v>
      </c>
      <c r="C81" s="26" t="s">
        <v>325</v>
      </c>
      <c r="D81" s="25" t="s">
        <v>77</v>
      </c>
      <c r="E81" s="45">
        <f>E75</f>
        <v>9.5</v>
      </c>
      <c r="F81" s="122"/>
      <c r="G81" s="102"/>
      <c r="H81" s="123"/>
      <c r="I81" s="123"/>
      <c r="J81" s="45"/>
      <c r="K81" s="103"/>
      <c r="L81" s="104"/>
      <c r="M81" s="105"/>
      <c r="N81" s="105"/>
      <c r="O81" s="105"/>
      <c r="P81" s="106"/>
    </row>
    <row r="82" spans="1:16" ht="25.5">
      <c r="A82" s="35">
        <f t="shared" si="0"/>
        <v>61</v>
      </c>
      <c r="B82" s="97"/>
      <c r="C82" s="387" t="s">
        <v>332</v>
      </c>
      <c r="D82" s="25" t="s">
        <v>28</v>
      </c>
      <c r="E82" s="45">
        <v>0.5</v>
      </c>
      <c r="F82" s="122"/>
      <c r="G82" s="102"/>
      <c r="H82" s="123"/>
      <c r="I82" s="123"/>
      <c r="J82" s="45"/>
      <c r="K82" s="103"/>
      <c r="L82" s="104"/>
      <c r="M82" s="105"/>
      <c r="N82" s="105"/>
      <c r="O82" s="105"/>
      <c r="P82" s="106"/>
    </row>
    <row r="83" spans="1:16">
      <c r="A83" s="35">
        <f t="shared" si="0"/>
        <v>62</v>
      </c>
      <c r="B83" s="97" t="s">
        <v>31</v>
      </c>
      <c r="C83" s="26" t="s">
        <v>83</v>
      </c>
      <c r="D83" s="25" t="s">
        <v>77</v>
      </c>
      <c r="E83" s="45">
        <f>E75</f>
        <v>9.5</v>
      </c>
      <c r="F83" s="122"/>
      <c r="G83" s="102"/>
      <c r="H83" s="118"/>
      <c r="I83" s="118"/>
      <c r="J83" s="45"/>
      <c r="K83" s="103"/>
      <c r="L83" s="104"/>
      <c r="M83" s="105"/>
      <c r="N83" s="105"/>
      <c r="O83" s="105"/>
      <c r="P83" s="106"/>
    </row>
    <row r="84" spans="1:16">
      <c r="A84" s="35">
        <f t="shared" si="0"/>
        <v>63</v>
      </c>
      <c r="B84" s="97" t="s">
        <v>31</v>
      </c>
      <c r="C84" s="130" t="s">
        <v>290</v>
      </c>
      <c r="D84" s="131" t="s">
        <v>13</v>
      </c>
      <c r="E84" s="110">
        <v>1</v>
      </c>
      <c r="F84" s="113"/>
      <c r="G84" s="102"/>
      <c r="H84" s="45"/>
      <c r="I84" s="45"/>
      <c r="J84" s="45"/>
      <c r="K84" s="103"/>
      <c r="L84" s="104"/>
      <c r="M84" s="105"/>
      <c r="N84" s="105"/>
      <c r="O84" s="105"/>
      <c r="P84" s="106"/>
    </row>
    <row r="85" spans="1:16">
      <c r="A85" s="35"/>
      <c r="B85" s="46"/>
      <c r="C85" s="156" t="s">
        <v>108</v>
      </c>
      <c r="D85" s="45"/>
      <c r="E85" s="31"/>
      <c r="F85" s="41"/>
      <c r="G85" s="41"/>
      <c r="H85" s="40"/>
      <c r="I85" s="40"/>
      <c r="J85" s="42"/>
      <c r="K85" s="42"/>
      <c r="L85" s="43"/>
      <c r="M85" s="42"/>
      <c r="N85" s="42"/>
      <c r="O85" s="42"/>
      <c r="P85" s="44"/>
    </row>
    <row r="86" spans="1:16" ht="76.5">
      <c r="A86" s="35">
        <v>64</v>
      </c>
      <c r="B86" s="97" t="s">
        <v>31</v>
      </c>
      <c r="C86" s="48" t="s">
        <v>333</v>
      </c>
      <c r="D86" s="98" t="s">
        <v>94</v>
      </c>
      <c r="E86" s="110">
        <v>1</v>
      </c>
      <c r="F86" s="113"/>
      <c r="G86" s="102"/>
      <c r="H86" s="45"/>
      <c r="I86" s="45"/>
      <c r="J86" s="45"/>
      <c r="K86" s="103"/>
      <c r="L86" s="104"/>
      <c r="M86" s="105"/>
      <c r="N86" s="105"/>
      <c r="O86" s="105"/>
      <c r="P86" s="106"/>
    </row>
    <row r="87" spans="1:16" ht="38.25">
      <c r="A87" s="35">
        <f t="shared" ref="A87:A90" si="1">A86+1</f>
        <v>65</v>
      </c>
      <c r="B87" s="97" t="s">
        <v>31</v>
      </c>
      <c r="C87" s="26" t="s">
        <v>294</v>
      </c>
      <c r="D87" s="117" t="s">
        <v>38</v>
      </c>
      <c r="E87" s="45">
        <v>1</v>
      </c>
      <c r="F87" s="113"/>
      <c r="G87" s="102"/>
      <c r="H87" s="220"/>
      <c r="I87" s="220"/>
      <c r="J87" s="45"/>
      <c r="K87" s="103"/>
      <c r="L87" s="104"/>
      <c r="M87" s="105"/>
      <c r="N87" s="105"/>
      <c r="O87" s="105"/>
      <c r="P87" s="106"/>
    </row>
    <row r="88" spans="1:16" ht="63.75">
      <c r="A88" s="35">
        <f t="shared" si="1"/>
        <v>66</v>
      </c>
      <c r="B88" s="97" t="s">
        <v>31</v>
      </c>
      <c r="C88" s="48" t="s">
        <v>295</v>
      </c>
      <c r="D88" s="25" t="s">
        <v>38</v>
      </c>
      <c r="E88" s="111">
        <v>3</v>
      </c>
      <c r="F88" s="101"/>
      <c r="G88" s="102"/>
      <c r="H88" s="110"/>
      <c r="I88" s="110"/>
      <c r="J88" s="105"/>
      <c r="K88" s="215"/>
      <c r="L88" s="216"/>
      <c r="M88" s="215"/>
      <c r="N88" s="215"/>
      <c r="O88" s="215"/>
      <c r="P88" s="217"/>
    </row>
    <row r="89" spans="1:16" ht="69.75" customHeight="1">
      <c r="A89" s="35">
        <f t="shared" si="1"/>
        <v>67</v>
      </c>
      <c r="B89" s="97" t="s">
        <v>31</v>
      </c>
      <c r="C89" s="379" t="s">
        <v>334</v>
      </c>
      <c r="D89" s="25" t="s">
        <v>38</v>
      </c>
      <c r="E89" s="226">
        <v>1</v>
      </c>
      <c r="F89" s="227"/>
      <c r="G89" s="102"/>
      <c r="H89" s="229"/>
      <c r="I89" s="229"/>
      <c r="J89" s="225"/>
      <c r="K89" s="230"/>
      <c r="L89" s="216"/>
      <c r="M89" s="215"/>
      <c r="N89" s="215"/>
      <c r="O89" s="215"/>
      <c r="P89" s="217"/>
    </row>
    <row r="90" spans="1:16" ht="225" customHeight="1" thickBot="1">
      <c r="A90" s="35">
        <f t="shared" si="1"/>
        <v>68</v>
      </c>
      <c r="B90" s="231" t="s">
        <v>31</v>
      </c>
      <c r="C90" s="379" t="s">
        <v>335</v>
      </c>
      <c r="D90" s="126" t="s">
        <v>38</v>
      </c>
      <c r="E90" s="232">
        <v>1</v>
      </c>
      <c r="F90" s="227"/>
      <c r="G90" s="228"/>
      <c r="H90" s="49"/>
      <c r="I90" s="49"/>
      <c r="J90" s="233"/>
      <c r="K90" s="230"/>
      <c r="L90" s="234"/>
      <c r="M90" s="230"/>
      <c r="N90" s="230"/>
      <c r="O90" s="230"/>
      <c r="P90" s="235"/>
    </row>
    <row r="91" spans="1:16">
      <c r="A91" s="236"/>
      <c r="B91" s="237"/>
      <c r="C91" s="464" t="s">
        <v>42</v>
      </c>
      <c r="D91" s="465"/>
      <c r="E91" s="465"/>
      <c r="F91" s="465"/>
      <c r="G91" s="465"/>
      <c r="H91" s="465"/>
      <c r="I91" s="465"/>
      <c r="J91" s="465"/>
      <c r="K91" s="466"/>
      <c r="L91" s="238"/>
      <c r="M91" s="239"/>
      <c r="N91" s="239"/>
      <c r="O91" s="239"/>
      <c r="P91" s="239"/>
    </row>
    <row r="92" spans="1:16">
      <c r="A92" s="142"/>
      <c r="B92" s="143"/>
      <c r="C92" s="435" t="s">
        <v>167</v>
      </c>
      <c r="D92" s="435"/>
      <c r="E92" s="435"/>
      <c r="F92" s="435"/>
      <c r="G92" s="435"/>
      <c r="H92" s="435"/>
      <c r="I92" s="435"/>
      <c r="J92" s="435"/>
      <c r="K92" s="435"/>
      <c r="L92" s="144"/>
      <c r="M92" s="144"/>
      <c r="N92" s="145"/>
      <c r="O92" s="144"/>
      <c r="P92" s="146"/>
    </row>
    <row r="93" spans="1:16" ht="13.5" thickBot="1">
      <c r="A93" s="147"/>
      <c r="B93" s="148"/>
      <c r="C93" s="436" t="s">
        <v>100</v>
      </c>
      <c r="D93" s="436"/>
      <c r="E93" s="436"/>
      <c r="F93" s="436"/>
      <c r="G93" s="436"/>
      <c r="H93" s="436"/>
      <c r="I93" s="436"/>
      <c r="J93" s="436"/>
      <c r="K93" s="436"/>
      <c r="L93" s="149"/>
      <c r="M93" s="149"/>
      <c r="N93" s="149"/>
      <c r="O93" s="149"/>
      <c r="P93" s="150"/>
    </row>
    <row r="94" spans="1:16" ht="13.5" customHeight="1">
      <c r="A94" s="240"/>
      <c r="B94" s="241"/>
      <c r="C94" s="242"/>
      <c r="D94" s="243"/>
      <c r="E94" s="244"/>
      <c r="F94" s="245"/>
      <c r="G94" s="240"/>
      <c r="H94" s="244"/>
      <c r="I94" s="242"/>
      <c r="J94" s="242"/>
      <c r="K94" s="242"/>
      <c r="L94" s="246"/>
      <c r="M94" s="247"/>
      <c r="N94" s="247"/>
      <c r="O94" s="247"/>
      <c r="P94" s="248"/>
    </row>
    <row r="95" spans="1:16">
      <c r="A95" s="438" t="s">
        <v>188</v>
      </c>
      <c r="B95" s="438"/>
      <c r="C95" s="439"/>
    </row>
  </sheetData>
  <mergeCells count="19">
    <mergeCell ref="A2:H2"/>
    <mergeCell ref="A3:C3"/>
    <mergeCell ref="A4:J4"/>
    <mergeCell ref="A5:J5"/>
    <mergeCell ref="A6:C6"/>
    <mergeCell ref="A95:C95"/>
    <mergeCell ref="A7:P7"/>
    <mergeCell ref="C91:K91"/>
    <mergeCell ref="A11:P11"/>
    <mergeCell ref="F12:K12"/>
    <mergeCell ref="C92:K92"/>
    <mergeCell ref="C93:K93"/>
    <mergeCell ref="A8:P8"/>
    <mergeCell ref="A9:H9"/>
    <mergeCell ref="I9:L9"/>
    <mergeCell ref="M9:N9"/>
    <mergeCell ref="A10:I10"/>
    <mergeCell ref="J10:K10"/>
    <mergeCell ref="N10:P10"/>
  </mergeCells>
  <conditionalFormatting sqref="D64">
    <cfRule type="cellIs" dxfId="3" priority="3" stopIfTrue="1" operator="equal">
      <formula>0</formula>
    </cfRule>
    <cfRule type="expression" dxfId="2" priority="4" stopIfTrue="1">
      <formula>#DIV/0!</formula>
    </cfRule>
  </conditionalFormatting>
  <conditionalFormatting sqref="D50">
    <cfRule type="cellIs" dxfId="1" priority="1" stopIfTrue="1" operator="equal">
      <formula>0</formula>
    </cfRule>
    <cfRule type="expression" dxfId="0" priority="2" stopIfTrue="1">
      <formula>#DIV/0!</formula>
    </cfRule>
  </conditionalFormatting>
  <pageMargins left="0.53" right="0.17" top="1.02" bottom="0.26" header="0.27" footer="0.17"/>
  <pageSetup paperSize="9" scale="88" orientation="landscape" r:id="rId1"/>
  <headerFooter alignWithMargins="0"/>
  <rowBreaks count="2" manualBreakCount="2">
    <brk id="38" max="15" man="1"/>
    <brk id="72" max="15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P41"/>
  <sheetViews>
    <sheetView zoomScale="130" zoomScaleNormal="130" zoomScaleSheetLayoutView="96" workbookViewId="0">
      <selection activeCell="C28" sqref="C28"/>
    </sheetView>
  </sheetViews>
  <sheetFormatPr defaultColWidth="9.140625" defaultRowHeight="12.75"/>
  <cols>
    <col min="1" max="1" width="4.140625" style="3" customWidth="1"/>
    <col min="2" max="2" width="4.5703125" style="3" customWidth="1"/>
    <col min="3" max="3" width="40" style="57" customWidth="1"/>
    <col min="4" max="4" width="5.7109375" style="58" customWidth="1"/>
    <col min="5" max="5" width="8.42578125" style="59" customWidth="1"/>
    <col min="6" max="6" width="7.5703125" style="57" customWidth="1"/>
    <col min="7" max="7" width="7.7109375" style="3" customWidth="1"/>
    <col min="8" max="8" width="8.140625" style="3" customWidth="1"/>
    <col min="9" max="9" width="8.28515625" style="3" customWidth="1"/>
    <col min="10" max="10" width="7" style="3" customWidth="1"/>
    <col min="11" max="11" width="8.42578125" style="3" customWidth="1"/>
    <col min="12" max="12" width="9.28515625" style="3" customWidth="1"/>
    <col min="13" max="14" width="9.42578125" style="3" customWidth="1"/>
    <col min="15" max="15" width="8.7109375" style="3" customWidth="1"/>
    <col min="16" max="16" width="10" style="3" customWidth="1"/>
    <col min="17" max="17" width="9.28515625" style="3" bestFit="1" customWidth="1"/>
    <col min="18" max="16384" width="9.140625" style="3"/>
  </cols>
  <sheetData>
    <row r="2" spans="1:16">
      <c r="A2" s="458" t="s">
        <v>169</v>
      </c>
      <c r="B2" s="459"/>
      <c r="C2" s="459"/>
      <c r="D2" s="459"/>
      <c r="E2" s="459"/>
      <c r="F2" s="459"/>
      <c r="G2" s="459"/>
      <c r="H2" s="459"/>
    </row>
    <row r="3" spans="1:16" ht="15">
      <c r="A3" s="460" t="s">
        <v>170</v>
      </c>
      <c r="B3" s="459"/>
      <c r="C3" s="459"/>
      <c r="D3" s="60"/>
      <c r="E3" s="61"/>
      <c r="F3" s="62"/>
      <c r="G3" s="54"/>
      <c r="H3" s="54"/>
    </row>
    <row r="4" spans="1:16" ht="15">
      <c r="A4" s="249" t="s">
        <v>109</v>
      </c>
      <c r="B4" s="52"/>
      <c r="C4" s="53"/>
      <c r="D4" s="53"/>
      <c r="E4" s="53"/>
      <c r="F4" s="53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6" ht="15">
      <c r="A5" s="249" t="s">
        <v>145</v>
      </c>
      <c r="B5" s="5"/>
      <c r="C5" s="63"/>
      <c r="D5" s="63"/>
      <c r="E5" s="63"/>
      <c r="F5" s="63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16" ht="15">
      <c r="A6" s="249" t="s">
        <v>171</v>
      </c>
      <c r="B6" s="5"/>
      <c r="C6" s="64"/>
      <c r="D6" s="65"/>
      <c r="E6" s="65"/>
      <c r="F6" s="65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16" ht="26.25">
      <c r="A7" s="437" t="s">
        <v>172</v>
      </c>
      <c r="B7" s="437"/>
      <c r="C7" s="437"/>
      <c r="D7" s="437"/>
      <c r="E7" s="437"/>
      <c r="F7" s="437"/>
      <c r="G7" s="437"/>
      <c r="H7" s="437"/>
      <c r="I7" s="437"/>
      <c r="J7" s="437"/>
      <c r="K7" s="437"/>
      <c r="L7" s="437"/>
      <c r="M7" s="437"/>
      <c r="N7" s="437"/>
      <c r="O7" s="437"/>
      <c r="P7" s="437"/>
    </row>
    <row r="8" spans="1:16" ht="21">
      <c r="A8" s="440" t="s">
        <v>63</v>
      </c>
      <c r="B8" s="440"/>
      <c r="C8" s="440"/>
      <c r="D8" s="440"/>
      <c r="E8" s="440"/>
      <c r="F8" s="440"/>
      <c r="G8" s="440"/>
      <c r="H8" s="440"/>
      <c r="I8" s="440"/>
      <c r="J8" s="440"/>
      <c r="K8" s="440"/>
      <c r="L8" s="440"/>
      <c r="M8" s="440"/>
      <c r="N8" s="440"/>
      <c r="O8" s="440"/>
      <c r="P8" s="440"/>
    </row>
    <row r="9" spans="1:16" ht="18.75" customHeight="1">
      <c r="A9" s="441" t="s">
        <v>54</v>
      </c>
      <c r="B9" s="441"/>
      <c r="C9" s="442"/>
      <c r="D9" s="442"/>
      <c r="E9" s="442"/>
      <c r="F9" s="442"/>
      <c r="G9" s="442"/>
      <c r="H9" s="442"/>
      <c r="I9" s="444" t="s">
        <v>37</v>
      </c>
      <c r="J9" s="444"/>
      <c r="K9" s="444"/>
      <c r="L9" s="444"/>
      <c r="M9" s="445"/>
      <c r="N9" s="445"/>
      <c r="O9" s="6" t="s">
        <v>43</v>
      </c>
      <c r="P9" s="4"/>
    </row>
    <row r="10" spans="1:16">
      <c r="A10" s="446"/>
      <c r="B10" s="446"/>
      <c r="C10" s="446"/>
      <c r="D10" s="446"/>
      <c r="E10" s="446"/>
      <c r="F10" s="446"/>
      <c r="G10" s="446"/>
      <c r="H10" s="446"/>
      <c r="I10" s="446"/>
      <c r="J10" s="446" t="s">
        <v>1</v>
      </c>
      <c r="K10" s="446"/>
      <c r="L10" s="96" t="s">
        <v>56</v>
      </c>
      <c r="M10" s="8" t="s">
        <v>0</v>
      </c>
      <c r="N10" s="447"/>
      <c r="O10" s="456"/>
      <c r="P10" s="456"/>
    </row>
    <row r="11" spans="1:16" ht="13.5" thickBot="1">
      <c r="A11" s="452"/>
      <c r="B11" s="452"/>
      <c r="C11" s="452"/>
      <c r="D11" s="452"/>
      <c r="E11" s="452"/>
      <c r="F11" s="452"/>
      <c r="G11" s="452"/>
      <c r="H11" s="452"/>
      <c r="I11" s="452"/>
      <c r="J11" s="452"/>
      <c r="K11" s="452"/>
      <c r="L11" s="452"/>
      <c r="M11" s="452"/>
      <c r="N11" s="452"/>
      <c r="O11" s="452"/>
      <c r="P11" s="452"/>
    </row>
    <row r="12" spans="1:16" ht="13.5" thickBot="1">
      <c r="A12" s="9" t="s">
        <v>2</v>
      </c>
      <c r="B12" s="10"/>
      <c r="C12" s="66"/>
      <c r="D12" s="67" t="s">
        <v>3</v>
      </c>
      <c r="E12" s="68" t="s">
        <v>4</v>
      </c>
      <c r="F12" s="432" t="s">
        <v>15</v>
      </c>
      <c r="G12" s="433"/>
      <c r="H12" s="433"/>
      <c r="I12" s="433"/>
      <c r="J12" s="433"/>
      <c r="K12" s="434"/>
      <c r="L12" s="94"/>
      <c r="M12" s="94"/>
      <c r="N12" s="94" t="s">
        <v>6</v>
      </c>
      <c r="O12" s="94" t="s">
        <v>5</v>
      </c>
      <c r="P12" s="95" t="s">
        <v>43</v>
      </c>
    </row>
    <row r="13" spans="1:16" ht="33.75">
      <c r="A13" s="11" t="s">
        <v>7</v>
      </c>
      <c r="B13" s="12" t="s">
        <v>29</v>
      </c>
      <c r="C13" s="69" t="s">
        <v>14</v>
      </c>
      <c r="D13" s="70" t="s">
        <v>8</v>
      </c>
      <c r="E13" s="71" t="s">
        <v>9</v>
      </c>
      <c r="F13" s="72" t="s">
        <v>16</v>
      </c>
      <c r="G13" s="9" t="s">
        <v>11</v>
      </c>
      <c r="H13" s="9" t="s">
        <v>18</v>
      </c>
      <c r="I13" s="9" t="s">
        <v>10</v>
      </c>
      <c r="J13" s="9" t="s">
        <v>19</v>
      </c>
      <c r="K13" s="9" t="s">
        <v>24</v>
      </c>
      <c r="L13" s="10" t="s">
        <v>20</v>
      </c>
      <c r="M13" s="9" t="s">
        <v>18</v>
      </c>
      <c r="N13" s="9" t="s">
        <v>10</v>
      </c>
      <c r="O13" s="9" t="s">
        <v>19</v>
      </c>
      <c r="P13" s="9" t="s">
        <v>24</v>
      </c>
    </row>
    <row r="14" spans="1:16">
      <c r="A14" s="11" t="s">
        <v>12</v>
      </c>
      <c r="B14" s="12"/>
      <c r="C14" s="69"/>
      <c r="D14" s="70"/>
      <c r="E14" s="71"/>
      <c r="F14" s="72" t="s">
        <v>25</v>
      </c>
      <c r="G14" s="11" t="s">
        <v>17</v>
      </c>
      <c r="H14" s="11" t="s">
        <v>22</v>
      </c>
      <c r="I14" s="11" t="s">
        <v>21</v>
      </c>
      <c r="J14" s="11" t="s">
        <v>23</v>
      </c>
      <c r="K14" s="11" t="s">
        <v>43</v>
      </c>
      <c r="L14" s="12" t="s">
        <v>26</v>
      </c>
      <c r="M14" s="11" t="s">
        <v>22</v>
      </c>
      <c r="N14" s="11" t="s">
        <v>21</v>
      </c>
      <c r="O14" s="11" t="s">
        <v>23</v>
      </c>
      <c r="P14" s="11" t="s">
        <v>43</v>
      </c>
    </row>
    <row r="15" spans="1:16" ht="13.5" thickBot="1">
      <c r="A15" s="13"/>
      <c r="B15" s="14"/>
      <c r="C15" s="73"/>
      <c r="D15" s="74"/>
      <c r="E15" s="75"/>
      <c r="F15" s="76" t="s">
        <v>27</v>
      </c>
      <c r="G15" s="13" t="s">
        <v>52</v>
      </c>
      <c r="H15" s="13" t="s">
        <v>43</v>
      </c>
      <c r="I15" s="13" t="s">
        <v>43</v>
      </c>
      <c r="J15" s="13" t="s">
        <v>43</v>
      </c>
      <c r="K15" s="13"/>
      <c r="L15" s="14" t="s">
        <v>27</v>
      </c>
      <c r="M15" s="13" t="s">
        <v>43</v>
      </c>
      <c r="N15" s="13" t="s">
        <v>43</v>
      </c>
      <c r="O15" s="13" t="s">
        <v>43</v>
      </c>
      <c r="P15" s="13"/>
    </row>
    <row r="16" spans="1:16" ht="13.5" thickBot="1">
      <c r="A16" s="259">
        <v>1</v>
      </c>
      <c r="B16" s="259">
        <v>2</v>
      </c>
      <c r="C16" s="77">
        <v>3</v>
      </c>
      <c r="D16" s="77">
        <v>4</v>
      </c>
      <c r="E16" s="78">
        <v>5</v>
      </c>
      <c r="F16" s="77">
        <v>6</v>
      </c>
      <c r="G16" s="36">
        <v>7</v>
      </c>
      <c r="H16" s="36">
        <v>8</v>
      </c>
      <c r="I16" s="36">
        <v>9</v>
      </c>
      <c r="J16" s="36">
        <v>10</v>
      </c>
      <c r="K16" s="36">
        <v>11</v>
      </c>
      <c r="L16" s="36">
        <v>12</v>
      </c>
      <c r="M16" s="36">
        <v>13</v>
      </c>
      <c r="N16" s="36">
        <v>14</v>
      </c>
      <c r="O16" s="36">
        <v>15</v>
      </c>
      <c r="P16" s="36">
        <v>16</v>
      </c>
    </row>
    <row r="17" spans="1:16">
      <c r="A17" s="97">
        <f t="shared" ref="A17" si="0">SUM(A16)</f>
        <v>1</v>
      </c>
      <c r="B17" s="97" t="s">
        <v>31</v>
      </c>
      <c r="C17" s="15" t="s">
        <v>131</v>
      </c>
      <c r="D17" s="185" t="s">
        <v>32</v>
      </c>
      <c r="E17" s="51">
        <f>WC!E19+Virtuve!E22+Garderobe!E19+Guļamistaba!E20+Grupa!E20</f>
        <v>109.56</v>
      </c>
      <c r="F17" s="22"/>
      <c r="G17" s="23"/>
      <c r="H17" s="250"/>
      <c r="I17" s="250"/>
      <c r="J17" s="51"/>
      <c r="K17" s="251"/>
      <c r="L17" s="252"/>
      <c r="M17" s="251"/>
      <c r="N17" s="251"/>
      <c r="O17" s="251"/>
      <c r="P17" s="253"/>
    </row>
    <row r="18" spans="1:16">
      <c r="A18" s="384">
        <f>A17+1</f>
        <v>2</v>
      </c>
      <c r="B18" s="97" t="s">
        <v>31</v>
      </c>
      <c r="C18" s="254" t="s">
        <v>173</v>
      </c>
      <c r="D18" s="260" t="s">
        <v>30</v>
      </c>
      <c r="E18" s="257">
        <v>280</v>
      </c>
      <c r="F18" s="22"/>
      <c r="G18" s="23"/>
      <c r="H18" s="51"/>
      <c r="I18" s="51"/>
      <c r="J18" s="51"/>
      <c r="K18" s="251"/>
      <c r="L18" s="252"/>
      <c r="M18" s="251"/>
      <c r="N18" s="251"/>
      <c r="O18" s="251"/>
      <c r="P18" s="253"/>
    </row>
    <row r="19" spans="1:16">
      <c r="A19" s="384">
        <f t="shared" ref="A19:A31" si="1">A18+1</f>
        <v>3</v>
      </c>
      <c r="B19" s="97" t="s">
        <v>31</v>
      </c>
      <c r="C19" s="254" t="s">
        <v>174</v>
      </c>
      <c r="D19" s="260" t="s">
        <v>30</v>
      </c>
      <c r="E19" s="257">
        <v>102</v>
      </c>
      <c r="F19" s="22"/>
      <c r="G19" s="23"/>
      <c r="H19" s="51"/>
      <c r="I19" s="51"/>
      <c r="J19" s="51"/>
      <c r="K19" s="251"/>
      <c r="L19" s="252"/>
      <c r="M19" s="251"/>
      <c r="N19" s="251"/>
      <c r="O19" s="251"/>
      <c r="P19" s="253"/>
    </row>
    <row r="20" spans="1:16" ht="25.5">
      <c r="A20" s="384">
        <f t="shared" si="1"/>
        <v>4</v>
      </c>
      <c r="B20" s="97" t="s">
        <v>31</v>
      </c>
      <c r="C20" s="255" t="s">
        <v>175</v>
      </c>
      <c r="D20" s="260" t="s">
        <v>13</v>
      </c>
      <c r="E20" s="17">
        <v>6</v>
      </c>
      <c r="F20" s="22"/>
      <c r="G20" s="23"/>
      <c r="H20" s="51"/>
      <c r="I20" s="51"/>
      <c r="J20" s="51"/>
      <c r="K20" s="251"/>
      <c r="L20" s="252"/>
      <c r="M20" s="251"/>
      <c r="N20" s="251"/>
      <c r="O20" s="251"/>
      <c r="P20" s="253"/>
    </row>
    <row r="21" spans="1:16" ht="25.5">
      <c r="A21" s="384">
        <f t="shared" si="1"/>
        <v>5</v>
      </c>
      <c r="B21" s="97" t="s">
        <v>31</v>
      </c>
      <c r="C21" s="255" t="s">
        <v>176</v>
      </c>
      <c r="D21" s="260" t="s">
        <v>13</v>
      </c>
      <c r="E21" s="17">
        <v>16</v>
      </c>
      <c r="F21" s="22"/>
      <c r="G21" s="23"/>
      <c r="H21" s="51"/>
      <c r="I21" s="51"/>
      <c r="J21" s="51"/>
      <c r="K21" s="251"/>
      <c r="L21" s="252"/>
      <c r="M21" s="251"/>
      <c r="N21" s="251"/>
      <c r="O21" s="251"/>
      <c r="P21" s="253"/>
    </row>
    <row r="22" spans="1:16" ht="25.5">
      <c r="A22" s="384">
        <f t="shared" si="1"/>
        <v>6</v>
      </c>
      <c r="B22" s="97" t="s">
        <v>31</v>
      </c>
      <c r="C22" s="256" t="s">
        <v>177</v>
      </c>
      <c r="D22" s="260" t="s">
        <v>13</v>
      </c>
      <c r="E22" s="17">
        <v>25</v>
      </c>
      <c r="F22" s="22"/>
      <c r="G22" s="23"/>
      <c r="H22" s="51"/>
      <c r="I22" s="51"/>
      <c r="J22" s="51"/>
      <c r="K22" s="251"/>
      <c r="L22" s="252"/>
      <c r="M22" s="251"/>
      <c r="N22" s="251"/>
      <c r="O22" s="251"/>
      <c r="P22" s="253"/>
    </row>
    <row r="23" spans="1:16" ht="25.5">
      <c r="A23" s="384">
        <f t="shared" si="1"/>
        <v>7</v>
      </c>
      <c r="B23" s="97" t="s">
        <v>31</v>
      </c>
      <c r="C23" s="255" t="s">
        <v>178</v>
      </c>
      <c r="D23" s="260" t="s">
        <v>13</v>
      </c>
      <c r="E23" s="17">
        <v>2</v>
      </c>
      <c r="F23" s="22"/>
      <c r="G23" s="23"/>
      <c r="H23" s="51"/>
      <c r="I23" s="51"/>
      <c r="J23" s="51"/>
      <c r="K23" s="251"/>
      <c r="L23" s="252"/>
      <c r="M23" s="251"/>
      <c r="N23" s="251"/>
      <c r="O23" s="251"/>
      <c r="P23" s="253"/>
    </row>
    <row r="24" spans="1:16" ht="14.25" customHeight="1">
      <c r="A24" s="384">
        <f t="shared" si="1"/>
        <v>8</v>
      </c>
      <c r="B24" s="97" t="s">
        <v>31</v>
      </c>
      <c r="C24" s="255" t="s">
        <v>179</v>
      </c>
      <c r="D24" s="260" t="s">
        <v>13</v>
      </c>
      <c r="E24" s="17">
        <v>1</v>
      </c>
      <c r="F24" s="22"/>
      <c r="G24" s="23"/>
      <c r="H24" s="51"/>
      <c r="I24" s="51"/>
      <c r="J24" s="51"/>
      <c r="K24" s="251"/>
      <c r="L24" s="252"/>
      <c r="M24" s="251"/>
      <c r="N24" s="251"/>
      <c r="O24" s="251"/>
      <c r="P24" s="253"/>
    </row>
    <row r="25" spans="1:16" ht="26.1" customHeight="1">
      <c r="A25" s="384">
        <f t="shared" si="1"/>
        <v>9</v>
      </c>
      <c r="B25" s="97" t="s">
        <v>31</v>
      </c>
      <c r="C25" s="255" t="s">
        <v>180</v>
      </c>
      <c r="D25" s="260" t="s">
        <v>13</v>
      </c>
      <c r="E25" s="17">
        <v>22</v>
      </c>
      <c r="F25" s="22"/>
      <c r="G25" s="23"/>
      <c r="H25" s="51"/>
      <c r="I25" s="51"/>
      <c r="J25" s="51"/>
      <c r="K25" s="251"/>
      <c r="L25" s="252"/>
      <c r="M25" s="251"/>
      <c r="N25" s="251"/>
      <c r="O25" s="251"/>
      <c r="P25" s="253"/>
    </row>
    <row r="26" spans="1:16" ht="14.25" customHeight="1">
      <c r="A26" s="384">
        <f t="shared" si="1"/>
        <v>10</v>
      </c>
      <c r="B26" s="97" t="s">
        <v>31</v>
      </c>
      <c r="C26" s="254" t="s">
        <v>125</v>
      </c>
      <c r="D26" s="260" t="s">
        <v>30</v>
      </c>
      <c r="E26" s="17">
        <v>48</v>
      </c>
      <c r="F26" s="22"/>
      <c r="G26" s="23"/>
      <c r="H26" s="51"/>
      <c r="I26" s="51"/>
      <c r="J26" s="51"/>
      <c r="K26" s="251"/>
      <c r="L26" s="252"/>
      <c r="M26" s="251"/>
      <c r="N26" s="251"/>
      <c r="O26" s="251"/>
      <c r="P26" s="253"/>
    </row>
    <row r="27" spans="1:16" ht="14.25" customHeight="1">
      <c r="A27" s="384">
        <f t="shared" si="1"/>
        <v>11</v>
      </c>
      <c r="B27" s="97" t="s">
        <v>31</v>
      </c>
      <c r="C27" s="254" t="s">
        <v>126</v>
      </c>
      <c r="D27" s="260" t="s">
        <v>13</v>
      </c>
      <c r="E27" s="17">
        <v>1</v>
      </c>
      <c r="F27" s="22"/>
      <c r="G27" s="23"/>
      <c r="H27" s="51"/>
      <c r="I27" s="51"/>
      <c r="J27" s="51"/>
      <c r="K27" s="251"/>
      <c r="L27" s="252"/>
      <c r="M27" s="251"/>
      <c r="N27" s="251"/>
      <c r="O27" s="251"/>
      <c r="P27" s="253"/>
    </row>
    <row r="28" spans="1:16" ht="14.25" customHeight="1">
      <c r="A28" s="384">
        <f t="shared" si="1"/>
        <v>12</v>
      </c>
      <c r="B28" s="97" t="s">
        <v>31</v>
      </c>
      <c r="C28" s="254" t="s">
        <v>127</v>
      </c>
      <c r="D28" s="260" t="s">
        <v>13</v>
      </c>
      <c r="E28" s="17">
        <v>1</v>
      </c>
      <c r="F28" s="22"/>
      <c r="G28" s="23"/>
      <c r="H28" s="51"/>
      <c r="I28" s="51"/>
      <c r="J28" s="51"/>
      <c r="K28" s="251"/>
      <c r="L28" s="252"/>
      <c r="M28" s="251"/>
      <c r="N28" s="251"/>
      <c r="O28" s="251"/>
      <c r="P28" s="253"/>
    </row>
    <row r="29" spans="1:16" ht="14.25" customHeight="1">
      <c r="A29" s="384">
        <f t="shared" si="1"/>
        <v>13</v>
      </c>
      <c r="B29" s="97" t="s">
        <v>31</v>
      </c>
      <c r="C29" s="254" t="s">
        <v>128</v>
      </c>
      <c r="D29" s="261" t="s">
        <v>132</v>
      </c>
      <c r="E29" s="258">
        <v>1</v>
      </c>
      <c r="F29" s="22"/>
      <c r="G29" s="23"/>
      <c r="H29" s="51"/>
      <c r="I29" s="51"/>
      <c r="J29" s="51"/>
      <c r="K29" s="251"/>
      <c r="L29" s="252"/>
      <c r="M29" s="251"/>
      <c r="N29" s="251"/>
      <c r="O29" s="251"/>
      <c r="P29" s="253"/>
    </row>
    <row r="30" spans="1:16" ht="14.25" customHeight="1">
      <c r="A30" s="384">
        <f t="shared" si="1"/>
        <v>14</v>
      </c>
      <c r="B30" s="97" t="s">
        <v>31</v>
      </c>
      <c r="C30" s="254" t="s">
        <v>129</v>
      </c>
      <c r="D30" s="261" t="s">
        <v>132</v>
      </c>
      <c r="E30" s="258">
        <v>1</v>
      </c>
      <c r="F30" s="22"/>
      <c r="G30" s="23"/>
      <c r="H30" s="51"/>
      <c r="I30" s="51"/>
      <c r="J30" s="51"/>
      <c r="K30" s="251"/>
      <c r="L30" s="252"/>
      <c r="M30" s="251"/>
      <c r="N30" s="251"/>
      <c r="O30" s="251"/>
      <c r="P30" s="253"/>
    </row>
    <row r="31" spans="1:16" ht="14.25" customHeight="1" thickBot="1">
      <c r="A31" s="384">
        <f t="shared" si="1"/>
        <v>15</v>
      </c>
      <c r="B31" s="97" t="s">
        <v>31</v>
      </c>
      <c r="C31" s="254" t="s">
        <v>130</v>
      </c>
      <c r="D31" s="261" t="s">
        <v>132</v>
      </c>
      <c r="E31" s="258">
        <v>1</v>
      </c>
      <c r="F31" s="22"/>
      <c r="G31" s="23"/>
      <c r="H31" s="51"/>
      <c r="I31" s="51"/>
      <c r="J31" s="51"/>
      <c r="K31" s="251"/>
      <c r="L31" s="252"/>
      <c r="M31" s="251"/>
      <c r="N31" s="251"/>
      <c r="O31" s="251"/>
      <c r="P31" s="253"/>
    </row>
    <row r="32" spans="1:16" ht="15" customHeight="1">
      <c r="A32" s="236"/>
      <c r="B32" s="237"/>
      <c r="C32" s="464" t="s">
        <v>42</v>
      </c>
      <c r="D32" s="465"/>
      <c r="E32" s="465"/>
      <c r="F32" s="465"/>
      <c r="G32" s="465"/>
      <c r="H32" s="465"/>
      <c r="I32" s="465"/>
      <c r="J32" s="465"/>
      <c r="K32" s="466"/>
      <c r="L32" s="239"/>
      <c r="M32" s="239"/>
      <c r="N32" s="239"/>
      <c r="O32" s="239"/>
      <c r="P32" s="239"/>
    </row>
    <row r="33" spans="1:16" ht="15" customHeight="1">
      <c r="A33" s="142"/>
      <c r="B33" s="143"/>
      <c r="C33" s="435" t="s">
        <v>167</v>
      </c>
      <c r="D33" s="435"/>
      <c r="E33" s="435"/>
      <c r="F33" s="435"/>
      <c r="G33" s="435"/>
      <c r="H33" s="435"/>
      <c r="I33" s="435"/>
      <c r="J33" s="435"/>
      <c r="K33" s="435"/>
      <c r="L33" s="144"/>
      <c r="M33" s="144"/>
      <c r="N33" s="145"/>
      <c r="O33" s="144"/>
      <c r="P33" s="146"/>
    </row>
    <row r="34" spans="1:16" ht="15" customHeight="1" thickBot="1">
      <c r="A34" s="147"/>
      <c r="B34" s="148"/>
      <c r="C34" s="436" t="s">
        <v>100</v>
      </c>
      <c r="D34" s="436"/>
      <c r="E34" s="436"/>
      <c r="F34" s="436"/>
      <c r="G34" s="436"/>
      <c r="H34" s="436"/>
      <c r="I34" s="436"/>
      <c r="J34" s="436"/>
      <c r="K34" s="436"/>
      <c r="L34" s="149"/>
      <c r="M34" s="149"/>
      <c r="N34" s="149"/>
      <c r="O34" s="149"/>
      <c r="P34" s="150"/>
    </row>
    <row r="35" spans="1:16" ht="24" customHeight="1">
      <c r="A35" s="240"/>
      <c r="B35" s="241"/>
      <c r="C35" s="242"/>
      <c r="D35" s="243"/>
      <c r="E35" s="244"/>
      <c r="F35" s="245"/>
      <c r="G35" s="240"/>
      <c r="H35" s="244"/>
      <c r="I35" s="242"/>
      <c r="J35" s="242"/>
      <c r="K35" s="242"/>
      <c r="L35" s="246"/>
      <c r="M35" s="247"/>
      <c r="N35" s="247"/>
      <c r="O35" s="247"/>
      <c r="P35" s="248"/>
    </row>
    <row r="36" spans="1:16" ht="24" customHeight="1">
      <c r="A36" s="438" t="s">
        <v>181</v>
      </c>
      <c r="B36" s="438"/>
      <c r="C36" s="457"/>
    </row>
    <row r="37" spans="1:16" ht="24" customHeight="1"/>
    <row r="38" spans="1:16" ht="24" customHeight="1"/>
    <row r="39" spans="1:16" ht="24" customHeight="1"/>
    <row r="40" spans="1:16" ht="24" customHeight="1"/>
    <row r="41" spans="1:16" ht="24" customHeight="1"/>
  </sheetData>
  <mergeCells count="16">
    <mergeCell ref="A36:C36"/>
    <mergeCell ref="C32:K32"/>
    <mergeCell ref="C34:K34"/>
    <mergeCell ref="C33:K33"/>
    <mergeCell ref="A2:H2"/>
    <mergeCell ref="A3:C3"/>
    <mergeCell ref="A7:P7"/>
    <mergeCell ref="A8:P8"/>
    <mergeCell ref="A9:H9"/>
    <mergeCell ref="I9:L9"/>
    <mergeCell ref="M9:N9"/>
    <mergeCell ref="A10:I10"/>
    <mergeCell ref="J10:K10"/>
    <mergeCell ref="N10:P10"/>
    <mergeCell ref="A11:P11"/>
    <mergeCell ref="F12:K12"/>
  </mergeCells>
  <pageMargins left="0.55000000000000004" right="0.17" top="0.81" bottom="0.26" header="0.27" footer="0.17"/>
  <pageSetup paperSize="9" scale="91" fitToHeight="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97"/>
  <sheetViews>
    <sheetView tabSelected="1" topLeftCell="A82" zoomScale="130" zoomScaleNormal="130" zoomScaleSheetLayoutView="96" workbookViewId="0">
      <selection activeCell="C87" sqref="C87"/>
    </sheetView>
  </sheetViews>
  <sheetFormatPr defaultColWidth="9.140625" defaultRowHeight="12.75"/>
  <cols>
    <col min="1" max="1" width="4.140625" style="1" customWidth="1"/>
    <col min="2" max="2" width="4.5703125" style="1" customWidth="1"/>
    <col min="3" max="3" width="40" style="84" customWidth="1"/>
    <col min="4" max="4" width="5.7109375" style="85" customWidth="1"/>
    <col min="5" max="5" width="8.42578125" style="86" customWidth="1"/>
    <col min="6" max="6" width="7.5703125" style="84" customWidth="1"/>
    <col min="7" max="7" width="7.7109375" style="1" customWidth="1"/>
    <col min="8" max="8" width="8.140625" style="1" customWidth="1"/>
    <col min="9" max="9" width="8.28515625" style="1" customWidth="1"/>
    <col min="10" max="10" width="7" style="1" customWidth="1"/>
    <col min="11" max="11" width="8.42578125" style="1" customWidth="1"/>
    <col min="12" max="12" width="9.28515625" style="1" customWidth="1"/>
    <col min="13" max="14" width="9.42578125" style="1" customWidth="1"/>
    <col min="15" max="15" width="8.7109375" style="1" customWidth="1"/>
    <col min="16" max="16" width="10" style="1" customWidth="1"/>
    <col min="17" max="17" width="9.28515625" style="1" bestFit="1" customWidth="1"/>
    <col min="18" max="16384" width="9.140625" style="1"/>
  </cols>
  <sheetData>
    <row r="1" spans="1:16">
      <c r="A1" s="3"/>
      <c r="B1" s="3"/>
      <c r="C1" s="57"/>
      <c r="D1" s="58"/>
      <c r="E1" s="59"/>
      <c r="F1" s="57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>
      <c r="A2" s="426" t="s">
        <v>148</v>
      </c>
      <c r="B2" s="427"/>
      <c r="C2" s="427"/>
      <c r="D2" s="427"/>
      <c r="E2" s="427"/>
      <c r="F2" s="427"/>
      <c r="G2" s="427"/>
      <c r="H2" s="427"/>
      <c r="I2" s="3"/>
      <c r="J2" s="3"/>
      <c r="K2" s="3"/>
      <c r="L2" s="3"/>
      <c r="M2" s="3"/>
      <c r="N2" s="3"/>
      <c r="O2" s="3"/>
      <c r="P2" s="3"/>
    </row>
    <row r="3" spans="1:16" ht="15">
      <c r="A3" s="428" t="s">
        <v>147</v>
      </c>
      <c r="B3" s="427"/>
      <c r="C3" s="427"/>
      <c r="D3" s="60"/>
      <c r="E3" s="61"/>
      <c r="F3" s="62"/>
      <c r="G3" s="54"/>
      <c r="H3" s="54"/>
      <c r="I3" s="3"/>
      <c r="J3" s="3"/>
      <c r="K3" s="3"/>
      <c r="L3" s="3"/>
      <c r="M3" s="3"/>
      <c r="N3" s="3"/>
      <c r="O3" s="3"/>
      <c r="P3" s="3"/>
    </row>
    <row r="4" spans="1:16" ht="15">
      <c r="A4" s="429" t="s">
        <v>53</v>
      </c>
      <c r="B4" s="430"/>
      <c r="C4" s="430"/>
      <c r="D4" s="430"/>
      <c r="E4" s="430"/>
      <c r="F4" s="430"/>
      <c r="G4" s="430"/>
      <c r="H4" s="430"/>
      <c r="I4" s="430"/>
      <c r="J4" s="430"/>
      <c r="K4" s="52"/>
      <c r="L4" s="52"/>
      <c r="M4" s="52"/>
      <c r="N4" s="52"/>
      <c r="O4" s="52"/>
      <c r="P4" s="52"/>
    </row>
    <row r="5" spans="1:16" ht="15">
      <c r="A5" s="429" t="s">
        <v>145</v>
      </c>
      <c r="B5" s="430"/>
      <c r="C5" s="430"/>
      <c r="D5" s="430"/>
      <c r="E5" s="430"/>
      <c r="F5" s="430"/>
      <c r="G5" s="430"/>
      <c r="H5" s="430"/>
      <c r="I5" s="430"/>
      <c r="J5" s="430"/>
      <c r="K5" s="55"/>
      <c r="L5" s="55"/>
      <c r="M5" s="55"/>
      <c r="N5" s="55"/>
      <c r="O5" s="55"/>
      <c r="P5" s="55"/>
    </row>
    <row r="6" spans="1:16" ht="15">
      <c r="A6" s="426" t="s">
        <v>146</v>
      </c>
      <c r="B6" s="431"/>
      <c r="C6" s="431"/>
      <c r="D6" s="65"/>
      <c r="E6" s="65"/>
      <c r="F6" s="65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16" ht="26.25">
      <c r="A7" s="437" t="s">
        <v>149</v>
      </c>
      <c r="B7" s="437"/>
      <c r="C7" s="437"/>
      <c r="D7" s="437"/>
      <c r="E7" s="437"/>
      <c r="F7" s="437"/>
      <c r="G7" s="437"/>
      <c r="H7" s="437"/>
      <c r="I7" s="437"/>
      <c r="J7" s="437"/>
      <c r="K7" s="437"/>
      <c r="L7" s="437"/>
      <c r="M7" s="437"/>
      <c r="N7" s="437"/>
      <c r="O7" s="437"/>
      <c r="P7" s="437"/>
    </row>
    <row r="8" spans="1:16" ht="21">
      <c r="A8" s="440" t="s">
        <v>55</v>
      </c>
      <c r="B8" s="440"/>
      <c r="C8" s="440"/>
      <c r="D8" s="440"/>
      <c r="E8" s="440"/>
      <c r="F8" s="440"/>
      <c r="G8" s="440"/>
      <c r="H8" s="440"/>
      <c r="I8" s="440"/>
      <c r="J8" s="440"/>
      <c r="K8" s="440"/>
      <c r="L8" s="440"/>
      <c r="M8" s="440"/>
      <c r="N8" s="440"/>
      <c r="O8" s="440"/>
      <c r="P8" s="440"/>
    </row>
    <row r="9" spans="1:16" ht="18.75">
      <c r="A9" s="441" t="s">
        <v>54</v>
      </c>
      <c r="B9" s="441"/>
      <c r="C9" s="442"/>
      <c r="D9" s="443"/>
      <c r="E9" s="443"/>
      <c r="F9" s="443"/>
      <c r="G9" s="443"/>
      <c r="H9" s="443"/>
      <c r="I9" s="444" t="s">
        <v>37</v>
      </c>
      <c r="J9" s="444"/>
      <c r="K9" s="444"/>
      <c r="L9" s="444"/>
      <c r="M9" s="445"/>
      <c r="N9" s="445"/>
      <c r="O9" s="6" t="s">
        <v>43</v>
      </c>
      <c r="P9" s="4"/>
    </row>
    <row r="10" spans="1:16">
      <c r="A10" s="446"/>
      <c r="B10" s="446"/>
      <c r="C10" s="446"/>
      <c r="D10" s="446"/>
      <c r="E10" s="446"/>
      <c r="F10" s="446"/>
      <c r="G10" s="446"/>
      <c r="H10" s="446"/>
      <c r="I10" s="446"/>
      <c r="J10" s="446" t="s">
        <v>1</v>
      </c>
      <c r="K10" s="446"/>
      <c r="L10" s="7" t="s">
        <v>56</v>
      </c>
      <c r="M10" s="8" t="s">
        <v>0</v>
      </c>
      <c r="N10" s="447"/>
      <c r="O10" s="448"/>
      <c r="P10" s="448"/>
    </row>
    <row r="11" spans="1:16" ht="13.5" thickBot="1">
      <c r="A11" s="452"/>
      <c r="B11" s="452"/>
      <c r="C11" s="452"/>
      <c r="D11" s="452"/>
      <c r="E11" s="452"/>
      <c r="F11" s="452"/>
      <c r="G11" s="452"/>
      <c r="H11" s="452"/>
      <c r="I11" s="452"/>
      <c r="J11" s="452"/>
      <c r="K11" s="452"/>
      <c r="L11" s="452"/>
      <c r="M11" s="452"/>
      <c r="N11" s="452"/>
      <c r="O11" s="452"/>
      <c r="P11" s="452"/>
    </row>
    <row r="12" spans="1:16" ht="13.5" thickBot="1">
      <c r="A12" s="9" t="s">
        <v>2</v>
      </c>
      <c r="B12" s="10"/>
      <c r="C12" s="66"/>
      <c r="D12" s="67" t="s">
        <v>3</v>
      </c>
      <c r="E12" s="68" t="s">
        <v>4</v>
      </c>
      <c r="F12" s="432" t="s">
        <v>15</v>
      </c>
      <c r="G12" s="433"/>
      <c r="H12" s="433"/>
      <c r="I12" s="433"/>
      <c r="J12" s="433"/>
      <c r="K12" s="434"/>
      <c r="L12" s="92"/>
      <c r="M12" s="92"/>
      <c r="N12" s="92" t="s">
        <v>6</v>
      </c>
      <c r="O12" s="92" t="s">
        <v>5</v>
      </c>
      <c r="P12" s="93" t="s">
        <v>43</v>
      </c>
    </row>
    <row r="13" spans="1:16" ht="33.75">
      <c r="A13" s="11" t="s">
        <v>7</v>
      </c>
      <c r="B13" s="12" t="s">
        <v>29</v>
      </c>
      <c r="C13" s="69" t="s">
        <v>14</v>
      </c>
      <c r="D13" s="70" t="s">
        <v>8</v>
      </c>
      <c r="E13" s="71" t="s">
        <v>9</v>
      </c>
      <c r="F13" s="72" t="s">
        <v>16</v>
      </c>
      <c r="G13" s="9" t="s">
        <v>11</v>
      </c>
      <c r="H13" s="9" t="s">
        <v>18</v>
      </c>
      <c r="I13" s="9" t="s">
        <v>10</v>
      </c>
      <c r="J13" s="9" t="s">
        <v>19</v>
      </c>
      <c r="K13" s="9" t="s">
        <v>24</v>
      </c>
      <c r="L13" s="10" t="s">
        <v>20</v>
      </c>
      <c r="M13" s="9" t="s">
        <v>18</v>
      </c>
      <c r="N13" s="9" t="s">
        <v>10</v>
      </c>
      <c r="O13" s="9" t="s">
        <v>19</v>
      </c>
      <c r="P13" s="9" t="s">
        <v>24</v>
      </c>
    </row>
    <row r="14" spans="1:16">
      <c r="A14" s="11" t="s">
        <v>12</v>
      </c>
      <c r="B14" s="12"/>
      <c r="C14" s="69"/>
      <c r="D14" s="70"/>
      <c r="E14" s="71"/>
      <c r="F14" s="72" t="s">
        <v>25</v>
      </c>
      <c r="G14" s="11" t="s">
        <v>17</v>
      </c>
      <c r="H14" s="11" t="s">
        <v>22</v>
      </c>
      <c r="I14" s="11" t="s">
        <v>21</v>
      </c>
      <c r="J14" s="11" t="s">
        <v>23</v>
      </c>
      <c r="K14" s="11" t="s">
        <v>43</v>
      </c>
      <c r="L14" s="12" t="s">
        <v>26</v>
      </c>
      <c r="M14" s="11" t="s">
        <v>22</v>
      </c>
      <c r="N14" s="11" t="s">
        <v>21</v>
      </c>
      <c r="O14" s="11" t="s">
        <v>23</v>
      </c>
      <c r="P14" s="11" t="s">
        <v>43</v>
      </c>
    </row>
    <row r="15" spans="1:16" ht="13.5" thickBot="1">
      <c r="A15" s="13"/>
      <c r="B15" s="14"/>
      <c r="C15" s="73"/>
      <c r="D15" s="74"/>
      <c r="E15" s="75"/>
      <c r="F15" s="76" t="s">
        <v>27</v>
      </c>
      <c r="G15" s="13" t="s">
        <v>52</v>
      </c>
      <c r="H15" s="13" t="s">
        <v>43</v>
      </c>
      <c r="I15" s="13" t="s">
        <v>43</v>
      </c>
      <c r="J15" s="13" t="s">
        <v>43</v>
      </c>
      <c r="K15" s="13"/>
      <c r="L15" s="14" t="s">
        <v>27</v>
      </c>
      <c r="M15" s="13" t="s">
        <v>43</v>
      </c>
      <c r="N15" s="13" t="s">
        <v>43</v>
      </c>
      <c r="O15" s="13" t="s">
        <v>43</v>
      </c>
      <c r="P15" s="13"/>
    </row>
    <row r="16" spans="1:16">
      <c r="A16" s="259">
        <v>1</v>
      </c>
      <c r="B16" s="259">
        <v>2</v>
      </c>
      <c r="C16" s="262">
        <v>3</v>
      </c>
      <c r="D16" s="262">
        <v>4</v>
      </c>
      <c r="E16" s="263">
        <v>5</v>
      </c>
      <c r="F16" s="262">
        <v>6</v>
      </c>
      <c r="G16" s="259">
        <v>7</v>
      </c>
      <c r="H16" s="259">
        <v>8</v>
      </c>
      <c r="I16" s="259">
        <v>9</v>
      </c>
      <c r="J16" s="259">
        <v>10</v>
      </c>
      <c r="K16" s="259">
        <v>11</v>
      </c>
      <c r="L16" s="259">
        <v>12</v>
      </c>
      <c r="M16" s="259">
        <v>13</v>
      </c>
      <c r="N16" s="259">
        <v>14</v>
      </c>
      <c r="O16" s="259">
        <v>15</v>
      </c>
      <c r="P16" s="259">
        <v>16</v>
      </c>
    </row>
    <row r="17" spans="1:16">
      <c r="A17" s="269"/>
      <c r="B17" s="97"/>
      <c r="C17" s="264" t="s">
        <v>133</v>
      </c>
      <c r="D17" s="98"/>
      <c r="E17" s="99"/>
      <c r="F17" s="98"/>
      <c r="G17" s="97"/>
      <c r="H17" s="97"/>
      <c r="I17" s="97"/>
      <c r="J17" s="97"/>
      <c r="K17" s="97"/>
      <c r="L17" s="97"/>
      <c r="M17" s="97"/>
      <c r="N17" s="97"/>
      <c r="O17" s="97"/>
      <c r="P17" s="97"/>
    </row>
    <row r="18" spans="1:16">
      <c r="A18" s="34">
        <v>1</v>
      </c>
      <c r="B18" s="97" t="s">
        <v>31</v>
      </c>
      <c r="C18" s="26" t="s">
        <v>137</v>
      </c>
      <c r="D18" s="28" t="s">
        <v>134</v>
      </c>
      <c r="E18" s="51">
        <v>3</v>
      </c>
      <c r="F18" s="101"/>
      <c r="G18" s="102"/>
      <c r="H18" s="110"/>
      <c r="I18" s="110"/>
      <c r="J18" s="45"/>
      <c r="K18" s="215"/>
      <c r="L18" s="216"/>
      <c r="M18" s="215"/>
      <c r="N18" s="215"/>
      <c r="O18" s="215"/>
      <c r="P18" s="217">
        <f t="shared" ref="P18" si="0">SUM(M18:O18)</f>
        <v>0</v>
      </c>
    </row>
    <row r="19" spans="1:16">
      <c r="A19" s="269">
        <f>A18+1</f>
        <v>2</v>
      </c>
      <c r="B19" s="97" t="s">
        <v>31</v>
      </c>
      <c r="C19" s="26" t="s">
        <v>135</v>
      </c>
      <c r="D19" s="25" t="s">
        <v>38</v>
      </c>
      <c r="E19" s="45">
        <v>3</v>
      </c>
      <c r="F19" s="120"/>
      <c r="G19" s="102"/>
      <c r="H19" s="105"/>
      <c r="I19" s="105"/>
      <c r="J19" s="105"/>
      <c r="K19" s="215"/>
      <c r="L19" s="216"/>
      <c r="M19" s="215"/>
      <c r="N19" s="215"/>
      <c r="O19" s="215"/>
      <c r="P19" s="217">
        <f t="shared" ref="P19:P20" si="1">SUM(M19:O19)</f>
        <v>0</v>
      </c>
    </row>
    <row r="20" spans="1:16" ht="38.25">
      <c r="A20" s="269">
        <f t="shared" ref="A20:A83" si="2">A19+1</f>
        <v>3</v>
      </c>
      <c r="B20" s="97" t="s">
        <v>31</v>
      </c>
      <c r="C20" s="24" t="s">
        <v>211</v>
      </c>
      <c r="D20" s="25" t="s">
        <v>38</v>
      </c>
      <c r="E20" s="265">
        <v>3</v>
      </c>
      <c r="F20" s="101"/>
      <c r="G20" s="102"/>
      <c r="H20" s="111"/>
      <c r="I20" s="110"/>
      <c r="J20" s="45"/>
      <c r="K20" s="230"/>
      <c r="L20" s="234"/>
      <c r="M20" s="230"/>
      <c r="N20" s="230"/>
      <c r="O20" s="230"/>
      <c r="P20" s="235">
        <f t="shared" si="1"/>
        <v>0</v>
      </c>
    </row>
    <row r="21" spans="1:16">
      <c r="A21" s="269">
        <f t="shared" si="2"/>
        <v>4</v>
      </c>
      <c r="B21" s="270"/>
      <c r="C21" s="271" t="s">
        <v>150</v>
      </c>
      <c r="D21" s="25" t="s">
        <v>77</v>
      </c>
      <c r="E21" s="265">
        <v>3</v>
      </c>
      <c r="F21" s="101"/>
      <c r="G21" s="102"/>
      <c r="H21" s="111"/>
      <c r="I21" s="110"/>
      <c r="J21" s="45"/>
      <c r="K21" s="272"/>
      <c r="L21" s="122"/>
      <c r="M21" s="272"/>
      <c r="N21" s="272"/>
      <c r="O21" s="272"/>
      <c r="P21" s="272"/>
    </row>
    <row r="22" spans="1:16" ht="25.5">
      <c r="A22" s="269">
        <f t="shared" si="2"/>
        <v>5</v>
      </c>
      <c r="B22" s="270"/>
      <c r="C22" s="271" t="s">
        <v>210</v>
      </c>
      <c r="D22" s="25" t="s">
        <v>13</v>
      </c>
      <c r="E22" s="265">
        <v>3</v>
      </c>
      <c r="F22" s="101"/>
      <c r="G22" s="102"/>
      <c r="H22" s="111"/>
      <c r="I22" s="110"/>
      <c r="J22" s="45"/>
      <c r="K22" s="272"/>
      <c r="L22" s="122"/>
      <c r="M22" s="272"/>
      <c r="N22" s="272"/>
      <c r="O22" s="272"/>
      <c r="P22" s="272"/>
    </row>
    <row r="23" spans="1:16">
      <c r="A23" s="269">
        <f t="shared" si="2"/>
        <v>6</v>
      </c>
      <c r="B23" s="270"/>
      <c r="C23" s="271" t="s">
        <v>151</v>
      </c>
      <c r="D23" s="25" t="s">
        <v>13</v>
      </c>
      <c r="E23" s="265">
        <v>3</v>
      </c>
      <c r="F23" s="101"/>
      <c r="G23" s="102"/>
      <c r="H23" s="111"/>
      <c r="I23" s="110"/>
      <c r="J23" s="45"/>
      <c r="K23" s="272"/>
      <c r="L23" s="122"/>
      <c r="M23" s="272"/>
      <c r="N23" s="272"/>
      <c r="O23" s="272"/>
      <c r="P23" s="272"/>
    </row>
    <row r="24" spans="1:16">
      <c r="A24" s="269">
        <f t="shared" si="2"/>
        <v>7</v>
      </c>
      <c r="B24" s="270"/>
      <c r="C24" s="271" t="s">
        <v>152</v>
      </c>
      <c r="D24" s="25" t="s">
        <v>13</v>
      </c>
      <c r="E24" s="265">
        <v>3</v>
      </c>
      <c r="F24" s="101"/>
      <c r="G24" s="102"/>
      <c r="H24" s="111"/>
      <c r="I24" s="110"/>
      <c r="J24" s="45"/>
      <c r="K24" s="272"/>
      <c r="L24" s="122"/>
      <c r="M24" s="272"/>
      <c r="N24" s="272"/>
      <c r="O24" s="272"/>
      <c r="P24" s="272"/>
    </row>
    <row r="25" spans="1:16">
      <c r="A25" s="269">
        <f t="shared" si="2"/>
        <v>8</v>
      </c>
      <c r="B25" s="270"/>
      <c r="C25" s="271" t="s">
        <v>153</v>
      </c>
      <c r="D25" s="25" t="s">
        <v>13</v>
      </c>
      <c r="E25" s="265">
        <v>3</v>
      </c>
      <c r="F25" s="101"/>
      <c r="G25" s="102"/>
      <c r="H25" s="111"/>
      <c r="I25" s="110"/>
      <c r="J25" s="45"/>
      <c r="K25" s="272"/>
      <c r="L25" s="122"/>
      <c r="M25" s="272"/>
      <c r="N25" s="272"/>
      <c r="O25" s="272"/>
      <c r="P25" s="272"/>
    </row>
    <row r="26" spans="1:16">
      <c r="A26" s="269">
        <f t="shared" si="2"/>
        <v>9</v>
      </c>
      <c r="B26" s="270"/>
      <c r="C26" s="271" t="s">
        <v>154</v>
      </c>
      <c r="D26" s="25" t="s">
        <v>38</v>
      </c>
      <c r="E26" s="265">
        <v>3</v>
      </c>
      <c r="F26" s="101"/>
      <c r="G26" s="102"/>
      <c r="H26" s="111"/>
      <c r="I26" s="110"/>
      <c r="J26" s="45"/>
      <c r="K26" s="272"/>
      <c r="L26" s="122"/>
      <c r="M26" s="272"/>
      <c r="N26" s="272"/>
      <c r="O26" s="272"/>
      <c r="P26" s="272"/>
    </row>
    <row r="27" spans="1:16">
      <c r="A27" s="269">
        <f t="shared" si="2"/>
        <v>10</v>
      </c>
      <c r="B27" s="270"/>
      <c r="C27" s="166" t="s">
        <v>155</v>
      </c>
      <c r="D27" s="25" t="s">
        <v>77</v>
      </c>
      <c r="E27" s="265">
        <v>4</v>
      </c>
      <c r="F27" s="101"/>
      <c r="G27" s="102"/>
      <c r="H27" s="111"/>
      <c r="I27" s="110"/>
      <c r="J27" s="45"/>
      <c r="K27" s="272"/>
      <c r="L27" s="122"/>
      <c r="M27" s="272"/>
      <c r="N27" s="272"/>
      <c r="O27" s="272"/>
      <c r="P27" s="272"/>
    </row>
    <row r="28" spans="1:16" ht="15">
      <c r="A28" s="269"/>
      <c r="B28" s="16"/>
      <c r="C28" s="264" t="s">
        <v>136</v>
      </c>
      <c r="D28" s="98"/>
      <c r="E28" s="115"/>
      <c r="F28" s="115"/>
      <c r="G28" s="23"/>
      <c r="H28" s="23"/>
      <c r="I28" s="23"/>
      <c r="J28" s="23"/>
      <c r="K28" s="23"/>
      <c r="L28" s="23"/>
      <c r="M28" s="23"/>
      <c r="N28" s="23"/>
      <c r="O28" s="23"/>
      <c r="P28" s="23"/>
    </row>
    <row r="29" spans="1:16">
      <c r="A29" s="269">
        <v>11</v>
      </c>
      <c r="B29" s="97" t="s">
        <v>31</v>
      </c>
      <c r="C29" s="26" t="s">
        <v>137</v>
      </c>
      <c r="D29" s="28" t="s">
        <v>134</v>
      </c>
      <c r="E29" s="51">
        <v>3</v>
      </c>
      <c r="F29" s="101"/>
      <c r="G29" s="102"/>
      <c r="H29" s="110"/>
      <c r="I29" s="110"/>
      <c r="J29" s="45"/>
      <c r="K29" s="215"/>
      <c r="L29" s="216"/>
      <c r="M29" s="215"/>
      <c r="N29" s="215"/>
      <c r="O29" s="215"/>
      <c r="P29" s="217">
        <f t="shared" ref="P29:P31" si="3">SUM(M29:O29)</f>
        <v>0</v>
      </c>
    </row>
    <row r="30" spans="1:16">
      <c r="A30" s="269">
        <f t="shared" si="2"/>
        <v>12</v>
      </c>
      <c r="B30" s="97" t="s">
        <v>31</v>
      </c>
      <c r="C30" s="26" t="s">
        <v>135</v>
      </c>
      <c r="D30" s="25" t="s">
        <v>77</v>
      </c>
      <c r="E30" s="45">
        <v>6</v>
      </c>
      <c r="F30" s="120"/>
      <c r="G30" s="102"/>
      <c r="H30" s="105"/>
      <c r="I30" s="105"/>
      <c r="J30" s="105"/>
      <c r="K30" s="215"/>
      <c r="L30" s="216"/>
      <c r="M30" s="215"/>
      <c r="N30" s="215"/>
      <c r="O30" s="215"/>
      <c r="P30" s="217">
        <f t="shared" si="3"/>
        <v>0</v>
      </c>
    </row>
    <row r="31" spans="1:16" ht="38.25">
      <c r="A31" s="269">
        <f t="shared" si="2"/>
        <v>13</v>
      </c>
      <c r="B31" s="97" t="s">
        <v>31</v>
      </c>
      <c r="C31" s="24" t="s">
        <v>156</v>
      </c>
      <c r="D31" s="25" t="s">
        <v>38</v>
      </c>
      <c r="E31" s="265">
        <v>3</v>
      </c>
      <c r="F31" s="101"/>
      <c r="G31" s="102"/>
      <c r="H31" s="111"/>
      <c r="I31" s="110"/>
      <c r="J31" s="45"/>
      <c r="K31" s="230"/>
      <c r="L31" s="234"/>
      <c r="M31" s="230"/>
      <c r="N31" s="230"/>
      <c r="O31" s="230"/>
      <c r="P31" s="235">
        <f t="shared" si="3"/>
        <v>0</v>
      </c>
    </row>
    <row r="32" spans="1:16">
      <c r="A32" s="269">
        <f t="shared" si="2"/>
        <v>14</v>
      </c>
      <c r="B32" s="270"/>
      <c r="C32" s="271" t="s">
        <v>150</v>
      </c>
      <c r="D32" s="25" t="s">
        <v>77</v>
      </c>
      <c r="E32" s="265">
        <v>6</v>
      </c>
      <c r="F32" s="101"/>
      <c r="G32" s="102"/>
      <c r="H32" s="111"/>
      <c r="I32" s="110"/>
      <c r="J32" s="45"/>
      <c r="K32" s="272"/>
      <c r="L32" s="122"/>
      <c r="M32" s="272"/>
      <c r="N32" s="272"/>
      <c r="O32" s="272"/>
      <c r="P32" s="272"/>
    </row>
    <row r="33" spans="1:16" ht="25.5" customHeight="1">
      <c r="A33" s="269">
        <f t="shared" si="2"/>
        <v>15</v>
      </c>
      <c r="B33" s="270"/>
      <c r="C33" s="271" t="s">
        <v>157</v>
      </c>
      <c r="D33" s="25" t="s">
        <v>13</v>
      </c>
      <c r="E33" s="265">
        <v>3</v>
      </c>
      <c r="F33" s="101"/>
      <c r="G33" s="102"/>
      <c r="H33" s="111"/>
      <c r="I33" s="110"/>
      <c r="J33" s="45"/>
      <c r="K33" s="272"/>
      <c r="L33" s="122"/>
      <c r="M33" s="272"/>
      <c r="N33" s="272"/>
      <c r="O33" s="272"/>
      <c r="P33" s="272"/>
    </row>
    <row r="34" spans="1:16">
      <c r="A34" s="269">
        <f t="shared" si="2"/>
        <v>16</v>
      </c>
      <c r="B34" s="270"/>
      <c r="C34" s="271" t="s">
        <v>151</v>
      </c>
      <c r="D34" s="25" t="s">
        <v>13</v>
      </c>
      <c r="E34" s="265">
        <v>3</v>
      </c>
      <c r="F34" s="101"/>
      <c r="G34" s="102"/>
      <c r="H34" s="111"/>
      <c r="I34" s="110"/>
      <c r="J34" s="45"/>
      <c r="K34" s="272"/>
      <c r="L34" s="122"/>
      <c r="M34" s="272"/>
      <c r="N34" s="272"/>
      <c r="O34" s="272"/>
      <c r="P34" s="272"/>
    </row>
    <row r="35" spans="1:16">
      <c r="A35" s="269">
        <f t="shared" si="2"/>
        <v>17</v>
      </c>
      <c r="B35" s="270"/>
      <c r="C35" s="271" t="s">
        <v>152</v>
      </c>
      <c r="D35" s="25" t="s">
        <v>13</v>
      </c>
      <c r="E35" s="265">
        <v>3</v>
      </c>
      <c r="F35" s="101"/>
      <c r="G35" s="102"/>
      <c r="H35" s="111"/>
      <c r="I35" s="110"/>
      <c r="J35" s="45"/>
      <c r="K35" s="272"/>
      <c r="L35" s="122"/>
      <c r="M35" s="272"/>
      <c r="N35" s="272"/>
      <c r="O35" s="272"/>
      <c r="P35" s="272"/>
    </row>
    <row r="36" spans="1:16">
      <c r="A36" s="269">
        <f t="shared" si="2"/>
        <v>18</v>
      </c>
      <c r="B36" s="270"/>
      <c r="C36" s="271" t="s">
        <v>153</v>
      </c>
      <c r="D36" s="25" t="s">
        <v>13</v>
      </c>
      <c r="E36" s="265">
        <v>3</v>
      </c>
      <c r="F36" s="101"/>
      <c r="G36" s="102"/>
      <c r="H36" s="111"/>
      <c r="I36" s="110"/>
      <c r="J36" s="45"/>
      <c r="K36" s="272"/>
      <c r="L36" s="122"/>
      <c r="M36" s="272"/>
      <c r="N36" s="272"/>
      <c r="O36" s="272"/>
      <c r="P36" s="272"/>
    </row>
    <row r="37" spans="1:16">
      <c r="A37" s="269">
        <f t="shared" si="2"/>
        <v>19</v>
      </c>
      <c r="B37" s="270"/>
      <c r="C37" s="271" t="s">
        <v>154</v>
      </c>
      <c r="D37" s="25" t="s">
        <v>38</v>
      </c>
      <c r="E37" s="265">
        <v>3</v>
      </c>
      <c r="F37" s="101"/>
      <c r="G37" s="102"/>
      <c r="H37" s="111"/>
      <c r="I37" s="110"/>
      <c r="J37" s="45"/>
      <c r="K37" s="272"/>
      <c r="L37" s="122"/>
      <c r="M37" s="272"/>
      <c r="N37" s="272"/>
      <c r="O37" s="272"/>
      <c r="P37" s="272"/>
    </row>
    <row r="38" spans="1:16" ht="15">
      <c r="A38" s="269"/>
      <c r="B38" s="16"/>
      <c r="C38" s="264" t="s">
        <v>142</v>
      </c>
      <c r="D38" s="29"/>
      <c r="E38" s="51"/>
      <c r="F38" s="82"/>
      <c r="G38" s="27"/>
      <c r="H38" s="27"/>
      <c r="I38" s="27"/>
      <c r="J38" s="27"/>
      <c r="K38" s="32"/>
      <c r="L38" s="27"/>
      <c r="M38" s="27"/>
      <c r="N38" s="27"/>
      <c r="O38" s="27"/>
      <c r="P38" s="33"/>
    </row>
    <row r="39" spans="1:16">
      <c r="A39" s="269">
        <v>20</v>
      </c>
      <c r="B39" s="97" t="s">
        <v>31</v>
      </c>
      <c r="C39" s="26" t="s">
        <v>137</v>
      </c>
      <c r="D39" s="28" t="s">
        <v>134</v>
      </c>
      <c r="E39" s="51">
        <v>2</v>
      </c>
      <c r="F39" s="101"/>
      <c r="G39" s="102"/>
      <c r="H39" s="110"/>
      <c r="I39" s="110"/>
      <c r="J39" s="45"/>
      <c r="K39" s="215"/>
      <c r="L39" s="216"/>
      <c r="M39" s="215"/>
      <c r="N39" s="215"/>
      <c r="O39" s="215"/>
      <c r="P39" s="217"/>
    </row>
    <row r="40" spans="1:16">
      <c r="A40" s="269">
        <f t="shared" si="2"/>
        <v>21</v>
      </c>
      <c r="B40" s="97" t="s">
        <v>31</v>
      </c>
      <c r="C40" s="26" t="s">
        <v>135</v>
      </c>
      <c r="D40" s="25" t="s">
        <v>77</v>
      </c>
      <c r="E40" s="51">
        <v>4</v>
      </c>
      <c r="F40" s="120"/>
      <c r="G40" s="102"/>
      <c r="H40" s="105"/>
      <c r="I40" s="105"/>
      <c r="J40" s="105"/>
      <c r="K40" s="215"/>
      <c r="L40" s="216"/>
      <c r="M40" s="215"/>
      <c r="N40" s="215"/>
      <c r="O40" s="215"/>
      <c r="P40" s="217"/>
    </row>
    <row r="41" spans="1:16">
      <c r="A41" s="269">
        <f t="shared" si="2"/>
        <v>22</v>
      </c>
      <c r="B41" s="97" t="s">
        <v>31</v>
      </c>
      <c r="C41" s="24" t="s">
        <v>296</v>
      </c>
      <c r="D41" s="25" t="s">
        <v>38</v>
      </c>
      <c r="E41" s="51">
        <v>2</v>
      </c>
      <c r="F41" s="101"/>
      <c r="G41" s="102"/>
      <c r="H41" s="111"/>
      <c r="I41" s="110"/>
      <c r="J41" s="45"/>
      <c r="K41" s="230"/>
      <c r="L41" s="234"/>
      <c r="M41" s="230"/>
      <c r="N41" s="230"/>
      <c r="O41" s="230"/>
      <c r="P41" s="235"/>
    </row>
    <row r="42" spans="1:16">
      <c r="A42" s="269">
        <f t="shared" si="2"/>
        <v>23</v>
      </c>
      <c r="B42" s="270"/>
      <c r="C42" s="271" t="s">
        <v>297</v>
      </c>
      <c r="D42" s="25" t="s">
        <v>77</v>
      </c>
      <c r="E42" s="51">
        <v>4</v>
      </c>
      <c r="F42" s="101"/>
      <c r="G42" s="102"/>
      <c r="H42" s="111"/>
      <c r="I42" s="110"/>
      <c r="J42" s="45"/>
      <c r="K42" s="272"/>
      <c r="L42" s="122"/>
      <c r="M42" s="272"/>
      <c r="N42" s="272"/>
      <c r="O42" s="272"/>
      <c r="P42" s="272"/>
    </row>
    <row r="43" spans="1:16" ht="21.75" customHeight="1">
      <c r="A43" s="269">
        <f t="shared" si="2"/>
        <v>24</v>
      </c>
      <c r="B43" s="270"/>
      <c r="C43" s="271" t="s">
        <v>157</v>
      </c>
      <c r="D43" s="25" t="s">
        <v>13</v>
      </c>
      <c r="E43" s="51">
        <v>2</v>
      </c>
      <c r="F43" s="101"/>
      <c r="G43" s="102"/>
      <c r="H43" s="111"/>
      <c r="I43" s="110"/>
      <c r="J43" s="45"/>
      <c r="K43" s="272"/>
      <c r="L43" s="122"/>
      <c r="M43" s="272"/>
      <c r="N43" s="272"/>
      <c r="O43" s="272"/>
      <c r="P43" s="272"/>
    </row>
    <row r="44" spans="1:16">
      <c r="A44" s="269">
        <f t="shared" si="2"/>
        <v>25</v>
      </c>
      <c r="B44" s="270"/>
      <c r="C44" s="271" t="s">
        <v>151</v>
      </c>
      <c r="D44" s="25" t="s">
        <v>13</v>
      </c>
      <c r="E44" s="51">
        <v>2</v>
      </c>
      <c r="F44" s="101"/>
      <c r="G44" s="102"/>
      <c r="H44" s="111"/>
      <c r="I44" s="110"/>
      <c r="J44" s="45"/>
      <c r="K44" s="272"/>
      <c r="L44" s="122"/>
      <c r="M44" s="272"/>
      <c r="N44" s="272"/>
      <c r="O44" s="272"/>
      <c r="P44" s="272"/>
    </row>
    <row r="45" spans="1:16">
      <c r="A45" s="269">
        <f t="shared" si="2"/>
        <v>26</v>
      </c>
      <c r="B45" s="270"/>
      <c r="C45" s="271" t="s">
        <v>152</v>
      </c>
      <c r="D45" s="25" t="s">
        <v>13</v>
      </c>
      <c r="E45" s="51">
        <v>2</v>
      </c>
      <c r="F45" s="101"/>
      <c r="G45" s="102"/>
      <c r="H45" s="111"/>
      <c r="I45" s="110"/>
      <c r="J45" s="45"/>
      <c r="K45" s="272"/>
      <c r="L45" s="122"/>
      <c r="M45" s="272"/>
      <c r="N45" s="272"/>
      <c r="O45" s="272"/>
      <c r="P45" s="272"/>
    </row>
    <row r="46" spans="1:16">
      <c r="A46" s="269">
        <f t="shared" si="2"/>
        <v>27</v>
      </c>
      <c r="B46" s="270"/>
      <c r="C46" s="271" t="s">
        <v>153</v>
      </c>
      <c r="D46" s="25" t="s">
        <v>13</v>
      </c>
      <c r="E46" s="51">
        <v>2</v>
      </c>
      <c r="F46" s="101"/>
      <c r="G46" s="102"/>
      <c r="H46" s="111"/>
      <c r="I46" s="110"/>
      <c r="J46" s="45"/>
      <c r="K46" s="272"/>
      <c r="L46" s="122"/>
      <c r="M46" s="272"/>
      <c r="N46" s="272"/>
      <c r="O46" s="272"/>
      <c r="P46" s="272"/>
    </row>
    <row r="47" spans="1:16">
      <c r="A47" s="269">
        <f t="shared" si="2"/>
        <v>28</v>
      </c>
      <c r="B47" s="270"/>
      <c r="C47" s="271" t="s">
        <v>154</v>
      </c>
      <c r="D47" s="25" t="s">
        <v>38</v>
      </c>
      <c r="E47" s="51">
        <v>2</v>
      </c>
      <c r="F47" s="101"/>
      <c r="G47" s="102"/>
      <c r="H47" s="111"/>
      <c r="I47" s="110"/>
      <c r="J47" s="45"/>
      <c r="K47" s="272"/>
      <c r="L47" s="122"/>
      <c r="M47" s="272"/>
      <c r="N47" s="272"/>
      <c r="O47" s="272"/>
      <c r="P47" s="272"/>
    </row>
    <row r="48" spans="1:16" ht="15">
      <c r="A48" s="269"/>
      <c r="B48" s="16"/>
      <c r="C48" s="264" t="s">
        <v>143</v>
      </c>
      <c r="D48" s="29"/>
      <c r="E48" s="30"/>
      <c r="F48" s="82"/>
      <c r="G48" s="27"/>
      <c r="H48" s="27"/>
      <c r="I48" s="27"/>
      <c r="J48" s="27"/>
      <c r="K48" s="32"/>
      <c r="L48" s="27"/>
      <c r="M48" s="27"/>
      <c r="N48" s="27"/>
      <c r="O48" s="27"/>
      <c r="P48" s="33"/>
    </row>
    <row r="49" spans="1:16">
      <c r="A49" s="269">
        <v>29</v>
      </c>
      <c r="B49" s="97" t="s">
        <v>31</v>
      </c>
      <c r="C49" s="100" t="s">
        <v>158</v>
      </c>
      <c r="D49" s="25" t="s">
        <v>38</v>
      </c>
      <c r="E49" s="45">
        <v>1</v>
      </c>
      <c r="F49" s="101"/>
      <c r="G49" s="102"/>
      <c r="H49" s="45"/>
      <c r="I49" s="45"/>
      <c r="J49" s="45"/>
      <c r="K49" s="103"/>
      <c r="L49" s="104"/>
      <c r="M49" s="105"/>
      <c r="N49" s="105"/>
      <c r="O49" s="105"/>
      <c r="P49" s="106"/>
    </row>
    <row r="50" spans="1:16">
      <c r="A50" s="269">
        <f t="shared" si="2"/>
        <v>30</v>
      </c>
      <c r="B50" s="97" t="s">
        <v>31</v>
      </c>
      <c r="C50" s="26" t="s">
        <v>47</v>
      </c>
      <c r="D50" s="25" t="s">
        <v>38</v>
      </c>
      <c r="E50" s="51">
        <v>1</v>
      </c>
      <c r="F50" s="101"/>
      <c r="G50" s="102"/>
      <c r="H50" s="17"/>
      <c r="I50" s="17"/>
      <c r="J50" s="17"/>
      <c r="K50" s="103"/>
      <c r="L50" s="104"/>
      <c r="M50" s="105"/>
      <c r="N50" s="105"/>
      <c r="O50" s="105"/>
      <c r="P50" s="106"/>
    </row>
    <row r="51" spans="1:16">
      <c r="A51" s="269">
        <f t="shared" si="2"/>
        <v>31</v>
      </c>
      <c r="B51" s="97" t="s">
        <v>31</v>
      </c>
      <c r="C51" s="26" t="s">
        <v>138</v>
      </c>
      <c r="D51" s="25" t="s">
        <v>38</v>
      </c>
      <c r="E51" s="51">
        <v>1</v>
      </c>
      <c r="F51" s="101"/>
      <c r="G51" s="102"/>
      <c r="H51" s="17"/>
      <c r="I51" s="17"/>
      <c r="J51" s="17"/>
      <c r="K51" s="103"/>
      <c r="L51" s="104"/>
      <c r="M51" s="105"/>
      <c r="N51" s="105"/>
      <c r="O51" s="105"/>
      <c r="P51" s="106"/>
    </row>
    <row r="52" spans="1:16" ht="19.5" customHeight="1">
      <c r="A52" s="269">
        <f t="shared" si="2"/>
        <v>32</v>
      </c>
      <c r="B52" s="97" t="s">
        <v>31</v>
      </c>
      <c r="C52" s="26" t="s">
        <v>139</v>
      </c>
      <c r="D52" s="91" t="s">
        <v>38</v>
      </c>
      <c r="E52" s="45">
        <v>1</v>
      </c>
      <c r="F52" s="101"/>
      <c r="G52" s="102"/>
      <c r="H52" s="111"/>
      <c r="I52" s="111"/>
      <c r="J52" s="45"/>
      <c r="K52" s="103"/>
      <c r="L52" s="104"/>
      <c r="M52" s="105"/>
      <c r="N52" s="105"/>
      <c r="O52" s="105"/>
      <c r="P52" s="106"/>
    </row>
    <row r="53" spans="1:16" ht="25.5">
      <c r="A53" s="269">
        <f t="shared" si="2"/>
        <v>33</v>
      </c>
      <c r="B53" s="97" t="s">
        <v>31</v>
      </c>
      <c r="C53" s="83" t="s">
        <v>140</v>
      </c>
      <c r="D53" s="185" t="s">
        <v>13</v>
      </c>
      <c r="E53" s="51">
        <v>1</v>
      </c>
      <c r="F53" s="101"/>
      <c r="G53" s="266"/>
      <c r="H53" s="18"/>
      <c r="I53" s="18"/>
      <c r="J53" s="45"/>
      <c r="K53" s="103"/>
      <c r="L53" s="104"/>
      <c r="M53" s="105"/>
      <c r="N53" s="105"/>
      <c r="O53" s="105"/>
      <c r="P53" s="106"/>
    </row>
    <row r="54" spans="1:16" ht="25.5">
      <c r="A54" s="269">
        <f t="shared" si="2"/>
        <v>34</v>
      </c>
      <c r="B54" s="16"/>
      <c r="C54" s="273" t="s">
        <v>285</v>
      </c>
      <c r="D54" s="185" t="s">
        <v>13</v>
      </c>
      <c r="E54" s="51">
        <v>1</v>
      </c>
      <c r="F54" s="177"/>
      <c r="G54" s="124"/>
      <c r="H54" s="110"/>
      <c r="I54" s="110"/>
      <c r="J54" s="45"/>
      <c r="K54" s="103"/>
      <c r="L54" s="104"/>
      <c r="M54" s="105"/>
      <c r="N54" s="105"/>
      <c r="O54" s="105"/>
      <c r="P54" s="106"/>
    </row>
    <row r="55" spans="1:16" ht="25.5">
      <c r="A55" s="269">
        <f t="shared" si="2"/>
        <v>35</v>
      </c>
      <c r="B55" s="16"/>
      <c r="C55" s="219" t="s">
        <v>286</v>
      </c>
      <c r="D55" s="185" t="s">
        <v>13</v>
      </c>
      <c r="E55" s="51">
        <v>1</v>
      </c>
      <c r="F55" s="177"/>
      <c r="G55" s="124"/>
      <c r="H55" s="110"/>
      <c r="I55" s="110"/>
      <c r="J55" s="45"/>
      <c r="K55" s="103"/>
      <c r="L55" s="104"/>
      <c r="M55" s="105"/>
      <c r="N55" s="105"/>
      <c r="O55" s="105"/>
      <c r="P55" s="106"/>
    </row>
    <row r="56" spans="1:16" ht="15">
      <c r="A56" s="269">
        <f t="shared" si="2"/>
        <v>36</v>
      </c>
      <c r="B56" s="16"/>
      <c r="C56" s="219" t="s">
        <v>141</v>
      </c>
      <c r="D56" s="185" t="s">
        <v>13</v>
      </c>
      <c r="E56" s="51">
        <v>1</v>
      </c>
      <c r="F56" s="177"/>
      <c r="G56" s="124"/>
      <c r="H56" s="110"/>
      <c r="I56" s="110"/>
      <c r="J56" s="45"/>
      <c r="K56" s="103"/>
      <c r="L56" s="104"/>
      <c r="M56" s="105"/>
      <c r="N56" s="105"/>
      <c r="O56" s="105"/>
      <c r="P56" s="106"/>
    </row>
    <row r="57" spans="1:16" ht="25.5">
      <c r="A57" s="269">
        <f t="shared" si="2"/>
        <v>37</v>
      </c>
      <c r="B57" s="97" t="s">
        <v>31</v>
      </c>
      <c r="C57" s="179" t="s">
        <v>336</v>
      </c>
      <c r="D57" s="185" t="s">
        <v>13</v>
      </c>
      <c r="E57" s="51">
        <v>1</v>
      </c>
      <c r="F57" s="101"/>
      <c r="G57" s="266"/>
      <c r="H57" s="18"/>
      <c r="I57" s="18"/>
      <c r="J57" s="45"/>
      <c r="K57" s="103"/>
      <c r="L57" s="104"/>
      <c r="M57" s="105"/>
      <c r="N57" s="105"/>
      <c r="O57" s="105"/>
      <c r="P57" s="106"/>
    </row>
    <row r="58" spans="1:16" ht="15">
      <c r="A58" s="269"/>
      <c r="B58" s="16"/>
      <c r="C58" s="264" t="s">
        <v>144</v>
      </c>
      <c r="D58" s="29"/>
      <c r="E58" s="30"/>
      <c r="F58" s="82"/>
      <c r="G58" s="27"/>
      <c r="H58" s="27"/>
      <c r="I58" s="27"/>
      <c r="J58" s="27"/>
      <c r="K58" s="32"/>
      <c r="L58" s="27"/>
      <c r="M58" s="27"/>
      <c r="N58" s="27"/>
      <c r="O58" s="27"/>
      <c r="P58" s="33"/>
    </row>
    <row r="59" spans="1:16">
      <c r="A59" s="269">
        <v>38</v>
      </c>
      <c r="B59" s="97" t="s">
        <v>31</v>
      </c>
      <c r="C59" s="26" t="s">
        <v>137</v>
      </c>
      <c r="D59" s="25" t="s">
        <v>38</v>
      </c>
      <c r="E59" s="51">
        <v>1</v>
      </c>
      <c r="F59" s="101"/>
      <c r="G59" s="102"/>
      <c r="H59" s="110"/>
      <c r="I59" s="110"/>
      <c r="J59" s="45"/>
      <c r="K59" s="215"/>
      <c r="L59" s="216"/>
      <c r="M59" s="215"/>
      <c r="N59" s="215"/>
      <c r="O59" s="215"/>
      <c r="P59" s="217"/>
    </row>
    <row r="60" spans="1:16">
      <c r="A60" s="269">
        <f t="shared" si="2"/>
        <v>39</v>
      </c>
      <c r="B60" s="97" t="s">
        <v>31</v>
      </c>
      <c r="C60" s="26" t="s">
        <v>135</v>
      </c>
      <c r="D60" s="25" t="s">
        <v>38</v>
      </c>
      <c r="E60" s="45">
        <v>6</v>
      </c>
      <c r="F60" s="120"/>
      <c r="G60" s="102"/>
      <c r="H60" s="105"/>
      <c r="I60" s="105"/>
      <c r="J60" s="105"/>
      <c r="K60" s="215"/>
      <c r="L60" s="216"/>
      <c r="M60" s="215"/>
      <c r="N60" s="215"/>
      <c r="O60" s="215"/>
      <c r="P60" s="217"/>
    </row>
    <row r="61" spans="1:16">
      <c r="A61" s="269">
        <f t="shared" si="2"/>
        <v>40</v>
      </c>
      <c r="B61" s="97" t="s">
        <v>31</v>
      </c>
      <c r="C61" s="179" t="s">
        <v>160</v>
      </c>
      <c r="D61" s="25" t="s">
        <v>38</v>
      </c>
      <c r="E61" s="265">
        <v>2</v>
      </c>
      <c r="F61" s="101"/>
      <c r="G61" s="102"/>
      <c r="H61" s="111"/>
      <c r="I61" s="110"/>
      <c r="J61" s="45"/>
      <c r="K61" s="215"/>
      <c r="L61" s="216"/>
      <c r="M61" s="215"/>
      <c r="N61" s="215"/>
      <c r="O61" s="215"/>
      <c r="P61" s="217"/>
    </row>
    <row r="62" spans="1:16">
      <c r="A62" s="269">
        <f t="shared" si="2"/>
        <v>41</v>
      </c>
      <c r="B62" s="97"/>
      <c r="C62" s="179" t="s">
        <v>159</v>
      </c>
      <c r="D62" s="25" t="s">
        <v>38</v>
      </c>
      <c r="E62" s="265">
        <v>1</v>
      </c>
      <c r="F62" s="101"/>
      <c r="G62" s="102"/>
      <c r="H62" s="111"/>
      <c r="I62" s="110"/>
      <c r="J62" s="45"/>
      <c r="K62" s="215"/>
      <c r="L62" s="216"/>
      <c r="M62" s="215"/>
      <c r="N62" s="215"/>
      <c r="O62" s="215"/>
      <c r="P62" s="217"/>
    </row>
    <row r="63" spans="1:16">
      <c r="A63" s="269">
        <f t="shared" si="2"/>
        <v>42</v>
      </c>
      <c r="B63" s="97" t="s">
        <v>31</v>
      </c>
      <c r="C63" s="24" t="s">
        <v>296</v>
      </c>
      <c r="D63" s="25" t="s">
        <v>38</v>
      </c>
      <c r="E63" s="265">
        <v>1</v>
      </c>
      <c r="F63" s="101"/>
      <c r="G63" s="102"/>
      <c r="H63" s="111"/>
      <c r="I63" s="110"/>
      <c r="J63" s="45"/>
      <c r="K63" s="215"/>
      <c r="L63" s="216"/>
      <c r="M63" s="215"/>
      <c r="N63" s="215"/>
      <c r="O63" s="215"/>
      <c r="P63" s="217"/>
    </row>
    <row r="64" spans="1:16">
      <c r="A64" s="269">
        <f t="shared" si="2"/>
        <v>43</v>
      </c>
      <c r="B64" s="97"/>
      <c r="C64" s="271" t="s">
        <v>297</v>
      </c>
      <c r="D64" s="25" t="s">
        <v>77</v>
      </c>
      <c r="E64" s="265">
        <v>3</v>
      </c>
      <c r="F64" s="101"/>
      <c r="G64" s="102"/>
      <c r="H64" s="274"/>
      <c r="I64" s="110"/>
      <c r="J64" s="45"/>
      <c r="K64" s="215"/>
      <c r="L64" s="216"/>
      <c r="M64" s="215"/>
      <c r="N64" s="215"/>
      <c r="O64" s="215"/>
      <c r="P64" s="217"/>
    </row>
    <row r="65" spans="1:16" ht="25.5">
      <c r="A65" s="269">
        <f t="shared" si="2"/>
        <v>44</v>
      </c>
      <c r="B65" s="97"/>
      <c r="C65" s="271" t="s">
        <v>157</v>
      </c>
      <c r="D65" s="25" t="s">
        <v>13</v>
      </c>
      <c r="E65" s="265">
        <v>1</v>
      </c>
      <c r="F65" s="101"/>
      <c r="G65" s="102"/>
      <c r="H65" s="274"/>
      <c r="I65" s="110"/>
      <c r="J65" s="45"/>
      <c r="K65" s="215"/>
      <c r="L65" s="216"/>
      <c r="M65" s="215"/>
      <c r="N65" s="215"/>
      <c r="O65" s="215"/>
      <c r="P65" s="217"/>
    </row>
    <row r="66" spans="1:16">
      <c r="A66" s="269">
        <f t="shared" si="2"/>
        <v>45</v>
      </c>
      <c r="B66" s="97"/>
      <c r="C66" s="271" t="s">
        <v>151</v>
      </c>
      <c r="D66" s="25" t="s">
        <v>13</v>
      </c>
      <c r="E66" s="265">
        <v>1</v>
      </c>
      <c r="F66" s="101"/>
      <c r="G66" s="102"/>
      <c r="H66" s="274"/>
      <c r="I66" s="110"/>
      <c r="J66" s="45"/>
      <c r="K66" s="215"/>
      <c r="L66" s="216"/>
      <c r="M66" s="215"/>
      <c r="N66" s="215"/>
      <c r="O66" s="215"/>
      <c r="P66" s="217"/>
    </row>
    <row r="67" spans="1:16">
      <c r="A67" s="269">
        <f t="shared" si="2"/>
        <v>46</v>
      </c>
      <c r="B67" s="97"/>
      <c r="C67" s="271" t="s">
        <v>152</v>
      </c>
      <c r="D67" s="25" t="s">
        <v>13</v>
      </c>
      <c r="E67" s="265">
        <v>1</v>
      </c>
      <c r="F67" s="101"/>
      <c r="G67" s="102"/>
      <c r="H67" s="274"/>
      <c r="I67" s="110"/>
      <c r="J67" s="45"/>
      <c r="K67" s="215"/>
      <c r="L67" s="216"/>
      <c r="M67" s="215"/>
      <c r="N67" s="215"/>
      <c r="O67" s="215"/>
      <c r="P67" s="217"/>
    </row>
    <row r="68" spans="1:16">
      <c r="A68" s="269">
        <f t="shared" si="2"/>
        <v>47</v>
      </c>
      <c r="B68" s="97"/>
      <c r="C68" s="271" t="s">
        <v>153</v>
      </c>
      <c r="D68" s="25" t="s">
        <v>13</v>
      </c>
      <c r="E68" s="265">
        <v>1</v>
      </c>
      <c r="F68" s="101"/>
      <c r="G68" s="102"/>
      <c r="H68" s="274"/>
      <c r="I68" s="110"/>
      <c r="J68" s="45"/>
      <c r="K68" s="215"/>
      <c r="L68" s="216"/>
      <c r="M68" s="215"/>
      <c r="N68" s="215"/>
      <c r="O68" s="215"/>
      <c r="P68" s="217"/>
    </row>
    <row r="69" spans="1:16">
      <c r="A69" s="269">
        <f t="shared" si="2"/>
        <v>48</v>
      </c>
      <c r="B69" s="97"/>
      <c r="C69" s="271" t="s">
        <v>154</v>
      </c>
      <c r="D69" s="25" t="s">
        <v>38</v>
      </c>
      <c r="E69" s="265">
        <v>1</v>
      </c>
      <c r="F69" s="101"/>
      <c r="G69" s="102"/>
      <c r="H69" s="274"/>
      <c r="I69" s="110"/>
      <c r="J69" s="45"/>
      <c r="K69" s="215"/>
      <c r="L69" s="216"/>
      <c r="M69" s="215"/>
      <c r="N69" s="215"/>
      <c r="O69" s="215"/>
      <c r="P69" s="217"/>
    </row>
    <row r="70" spans="1:16" ht="25.5">
      <c r="A70" s="269">
        <f t="shared" si="2"/>
        <v>49</v>
      </c>
      <c r="B70" s="97"/>
      <c r="C70" s="48" t="s">
        <v>164</v>
      </c>
      <c r="D70" s="25" t="s">
        <v>30</v>
      </c>
      <c r="E70" s="265">
        <v>3</v>
      </c>
      <c r="F70" s="101"/>
      <c r="G70" s="102"/>
      <c r="H70" s="274"/>
      <c r="I70" s="110"/>
      <c r="J70" s="45"/>
      <c r="K70" s="215"/>
      <c r="L70" s="216"/>
      <c r="M70" s="215"/>
      <c r="N70" s="215"/>
      <c r="O70" s="215"/>
      <c r="P70" s="217"/>
    </row>
    <row r="71" spans="1:16" ht="25.5">
      <c r="A71" s="269">
        <f t="shared" si="2"/>
        <v>50</v>
      </c>
      <c r="B71" s="97"/>
      <c r="C71" s="48" t="s">
        <v>165</v>
      </c>
      <c r="D71" s="25" t="s">
        <v>30</v>
      </c>
      <c r="E71" s="265">
        <v>7</v>
      </c>
      <c r="F71" s="101"/>
      <c r="G71" s="102"/>
      <c r="H71" s="274"/>
      <c r="I71" s="110"/>
      <c r="J71" s="45"/>
      <c r="K71" s="215"/>
      <c r="L71" s="216"/>
      <c r="M71" s="215"/>
      <c r="N71" s="215"/>
      <c r="O71" s="215"/>
      <c r="P71" s="217"/>
    </row>
    <row r="72" spans="1:16" ht="27.75" customHeight="1">
      <c r="A72" s="269">
        <f t="shared" si="2"/>
        <v>51</v>
      </c>
      <c r="B72" s="97"/>
      <c r="C72" s="48" t="s">
        <v>166</v>
      </c>
      <c r="D72" s="25" t="s">
        <v>30</v>
      </c>
      <c r="E72" s="265">
        <v>10</v>
      </c>
      <c r="F72" s="101"/>
      <c r="G72" s="102"/>
      <c r="H72" s="274"/>
      <c r="I72" s="110"/>
      <c r="J72" s="45"/>
      <c r="K72" s="215"/>
      <c r="L72" s="216"/>
      <c r="M72" s="215"/>
      <c r="N72" s="215"/>
      <c r="O72" s="215"/>
      <c r="P72" s="217"/>
    </row>
    <row r="73" spans="1:16" ht="25.5">
      <c r="A73" s="269">
        <f t="shared" si="2"/>
        <v>52</v>
      </c>
      <c r="B73" s="97" t="s">
        <v>31</v>
      </c>
      <c r="C73" s="24" t="s">
        <v>337</v>
      </c>
      <c r="D73" s="25" t="s">
        <v>38</v>
      </c>
      <c r="E73" s="265">
        <v>2</v>
      </c>
      <c r="F73" s="101"/>
      <c r="G73" s="102"/>
      <c r="H73" s="110"/>
      <c r="I73" s="110"/>
      <c r="J73" s="105"/>
      <c r="K73" s="215"/>
      <c r="L73" s="216"/>
      <c r="M73" s="215"/>
      <c r="N73" s="215"/>
      <c r="O73" s="215"/>
      <c r="P73" s="217"/>
    </row>
    <row r="74" spans="1:16" ht="25.5">
      <c r="A74" s="269">
        <f t="shared" si="2"/>
        <v>53</v>
      </c>
      <c r="B74" s="97"/>
      <c r="C74" s="277" t="s">
        <v>338</v>
      </c>
      <c r="D74" s="25" t="s">
        <v>13</v>
      </c>
      <c r="E74" s="265">
        <v>2</v>
      </c>
      <c r="F74" s="101"/>
      <c r="G74" s="102"/>
      <c r="H74" s="110"/>
      <c r="I74" s="110"/>
      <c r="J74" s="105"/>
      <c r="K74" s="215"/>
      <c r="L74" s="216"/>
      <c r="M74" s="215"/>
      <c r="N74" s="215"/>
      <c r="O74" s="215"/>
      <c r="P74" s="217"/>
    </row>
    <row r="75" spans="1:16">
      <c r="A75" s="269">
        <f t="shared" si="2"/>
        <v>54</v>
      </c>
      <c r="B75" s="97"/>
      <c r="C75" s="277" t="s">
        <v>161</v>
      </c>
      <c r="D75" s="25" t="s">
        <v>38</v>
      </c>
      <c r="E75" s="265">
        <v>2</v>
      </c>
      <c r="F75" s="101"/>
      <c r="G75" s="102"/>
      <c r="H75" s="110"/>
      <c r="I75" s="110"/>
      <c r="J75" s="105"/>
      <c r="K75" s="215"/>
      <c r="L75" s="216"/>
      <c r="M75" s="215"/>
      <c r="N75" s="215"/>
      <c r="O75" s="215"/>
      <c r="P75" s="217"/>
    </row>
    <row r="76" spans="1:16" ht="38.25">
      <c r="A76" s="269">
        <f t="shared" si="2"/>
        <v>55</v>
      </c>
      <c r="B76" s="97" t="s">
        <v>31</v>
      </c>
      <c r="C76" s="100" t="s">
        <v>163</v>
      </c>
      <c r="D76" s="25" t="s">
        <v>38</v>
      </c>
      <c r="E76" s="265">
        <f>E82+E81+E77+E73</f>
        <v>6</v>
      </c>
      <c r="F76" s="101"/>
      <c r="G76" s="102"/>
      <c r="H76" s="110"/>
      <c r="I76" s="110"/>
      <c r="J76" s="105"/>
      <c r="K76" s="215"/>
      <c r="L76" s="216"/>
      <c r="M76" s="215"/>
      <c r="N76" s="215"/>
      <c r="O76" s="215"/>
      <c r="P76" s="217"/>
    </row>
    <row r="77" spans="1:16" ht="25.5">
      <c r="A77" s="269">
        <f t="shared" si="2"/>
        <v>56</v>
      </c>
      <c r="B77" s="97" t="s">
        <v>31</v>
      </c>
      <c r="C77" s="24" t="s">
        <v>162</v>
      </c>
      <c r="D77" s="25" t="s">
        <v>38</v>
      </c>
      <c r="E77" s="265">
        <v>2</v>
      </c>
      <c r="F77" s="101"/>
      <c r="G77" s="102"/>
      <c r="H77" s="110"/>
      <c r="I77" s="110"/>
      <c r="J77" s="105"/>
      <c r="K77" s="215"/>
      <c r="L77" s="216"/>
      <c r="M77" s="215"/>
      <c r="N77" s="215"/>
      <c r="O77" s="215"/>
      <c r="P77" s="217"/>
    </row>
    <row r="78" spans="1:16" ht="206.25" customHeight="1">
      <c r="A78" s="269">
        <f t="shared" si="2"/>
        <v>57</v>
      </c>
      <c r="B78" s="97"/>
      <c r="C78" s="385" t="s">
        <v>306</v>
      </c>
      <c r="D78" s="25" t="s">
        <v>13</v>
      </c>
      <c r="E78" s="265">
        <v>2</v>
      </c>
      <c r="F78" s="101"/>
      <c r="G78" s="102"/>
      <c r="H78" s="110"/>
      <c r="I78" s="110"/>
      <c r="J78" s="105"/>
      <c r="K78" s="215"/>
      <c r="L78" s="216"/>
      <c r="M78" s="215"/>
      <c r="N78" s="215"/>
      <c r="O78" s="215"/>
      <c r="P78" s="217"/>
    </row>
    <row r="79" spans="1:16" ht="25.5">
      <c r="A79" s="269">
        <f t="shared" si="2"/>
        <v>58</v>
      </c>
      <c r="B79" s="97"/>
      <c r="C79" s="276" t="s">
        <v>305</v>
      </c>
      <c r="D79" s="25" t="s">
        <v>13</v>
      </c>
      <c r="E79" s="265">
        <v>2</v>
      </c>
      <c r="F79" s="101"/>
      <c r="G79" s="102"/>
      <c r="H79" s="110"/>
      <c r="I79" s="110"/>
      <c r="J79" s="105"/>
      <c r="K79" s="215"/>
      <c r="L79" s="216"/>
      <c r="M79" s="215"/>
      <c r="N79" s="215"/>
      <c r="O79" s="215"/>
      <c r="P79" s="217"/>
    </row>
    <row r="80" spans="1:16">
      <c r="A80" s="269">
        <f t="shared" si="2"/>
        <v>59</v>
      </c>
      <c r="B80" s="97"/>
      <c r="C80" s="276" t="s">
        <v>161</v>
      </c>
      <c r="D80" s="25" t="s">
        <v>38</v>
      </c>
      <c r="E80" s="265">
        <v>2</v>
      </c>
      <c r="F80" s="101"/>
      <c r="G80" s="102"/>
      <c r="H80" s="110"/>
      <c r="I80" s="110"/>
      <c r="J80" s="105"/>
      <c r="K80" s="215"/>
      <c r="L80" s="216"/>
      <c r="M80" s="215"/>
      <c r="N80" s="215"/>
      <c r="O80" s="215"/>
      <c r="P80" s="217"/>
    </row>
    <row r="81" spans="1:16" ht="56.25" customHeight="1">
      <c r="A81" s="269">
        <f t="shared" si="2"/>
        <v>60</v>
      </c>
      <c r="B81" s="97" t="s">
        <v>31</v>
      </c>
      <c r="C81" s="24" t="s">
        <v>304</v>
      </c>
      <c r="D81" s="25" t="s">
        <v>38</v>
      </c>
      <c r="E81" s="265">
        <v>1</v>
      </c>
      <c r="F81" s="101"/>
      <c r="G81" s="102"/>
      <c r="H81" s="110"/>
      <c r="I81" s="110"/>
      <c r="J81" s="105"/>
      <c r="K81" s="215"/>
      <c r="L81" s="216"/>
      <c r="M81" s="215"/>
      <c r="N81" s="215"/>
      <c r="O81" s="215"/>
      <c r="P81" s="217"/>
    </row>
    <row r="82" spans="1:16" ht="38.450000000000003" customHeight="1">
      <c r="A82" s="269">
        <f t="shared" si="2"/>
        <v>61</v>
      </c>
      <c r="B82" s="97" t="s">
        <v>31</v>
      </c>
      <c r="C82" s="221" t="s">
        <v>303</v>
      </c>
      <c r="D82" s="25" t="s">
        <v>38</v>
      </c>
      <c r="E82" s="265">
        <v>1</v>
      </c>
      <c r="F82" s="101"/>
      <c r="G82" s="102"/>
      <c r="H82" s="110"/>
      <c r="I82" s="110"/>
      <c r="J82" s="105"/>
      <c r="K82" s="215"/>
      <c r="L82" s="216"/>
      <c r="M82" s="215"/>
      <c r="N82" s="215"/>
      <c r="O82" s="215"/>
      <c r="P82" s="217"/>
    </row>
    <row r="83" spans="1:16" ht="24" customHeight="1">
      <c r="A83" s="269">
        <f t="shared" si="2"/>
        <v>62</v>
      </c>
      <c r="B83" s="97"/>
      <c r="C83" s="275" t="s">
        <v>301</v>
      </c>
      <c r="D83" s="25" t="s">
        <v>13</v>
      </c>
      <c r="E83" s="265">
        <v>1</v>
      </c>
      <c r="F83" s="101"/>
      <c r="G83" s="102"/>
      <c r="H83" s="110"/>
      <c r="I83" s="110"/>
      <c r="J83" s="105"/>
      <c r="K83" s="215"/>
      <c r="L83" s="216"/>
      <c r="M83" s="215"/>
      <c r="N83" s="215"/>
      <c r="O83" s="215"/>
      <c r="P83" s="217"/>
    </row>
    <row r="84" spans="1:16" ht="24.6" customHeight="1">
      <c r="A84" s="269">
        <f t="shared" ref="A84:A87" si="4">A83+1</f>
        <v>63</v>
      </c>
      <c r="B84" s="97"/>
      <c r="C84" s="275" t="s">
        <v>302</v>
      </c>
      <c r="D84" s="25" t="s">
        <v>13</v>
      </c>
      <c r="E84" s="265">
        <v>1</v>
      </c>
      <c r="F84" s="101"/>
      <c r="G84" s="102"/>
      <c r="H84" s="110"/>
      <c r="I84" s="110"/>
      <c r="J84" s="105"/>
      <c r="K84" s="215"/>
      <c r="L84" s="216"/>
      <c r="M84" s="215"/>
      <c r="N84" s="215"/>
      <c r="O84" s="215"/>
      <c r="P84" s="217"/>
    </row>
    <row r="85" spans="1:16" ht="12" customHeight="1">
      <c r="A85" s="269">
        <f t="shared" si="4"/>
        <v>64</v>
      </c>
      <c r="B85" s="97"/>
      <c r="C85" s="275" t="s">
        <v>161</v>
      </c>
      <c r="D85" s="25" t="s">
        <v>38</v>
      </c>
      <c r="E85" s="265">
        <v>1</v>
      </c>
      <c r="F85" s="101"/>
      <c r="G85" s="102"/>
      <c r="H85" s="110"/>
      <c r="I85" s="110"/>
      <c r="J85" s="105"/>
      <c r="K85" s="215"/>
      <c r="L85" s="216"/>
      <c r="M85" s="215"/>
      <c r="N85" s="215"/>
      <c r="O85" s="215"/>
      <c r="P85" s="217"/>
    </row>
    <row r="86" spans="1:16" ht="186.75" customHeight="1">
      <c r="A86" s="269">
        <f t="shared" si="4"/>
        <v>65</v>
      </c>
      <c r="B86" s="97"/>
      <c r="C86" s="378" t="s">
        <v>274</v>
      </c>
      <c r="D86" s="25" t="s">
        <v>38</v>
      </c>
      <c r="E86" s="265">
        <v>1</v>
      </c>
      <c r="F86" s="101"/>
      <c r="G86" s="102"/>
      <c r="H86" s="110"/>
      <c r="I86" s="110"/>
      <c r="J86" s="105"/>
      <c r="K86" s="215"/>
      <c r="L86" s="216"/>
      <c r="M86" s="215"/>
      <c r="N86" s="215"/>
      <c r="O86" s="215"/>
      <c r="P86" s="217"/>
    </row>
    <row r="87" spans="1:16" ht="39" thickBot="1">
      <c r="A87" s="269">
        <f t="shared" si="4"/>
        <v>66</v>
      </c>
      <c r="B87" s="97" t="s">
        <v>31</v>
      </c>
      <c r="C87" s="221" t="s">
        <v>340</v>
      </c>
      <c r="D87" s="25" t="s">
        <v>38</v>
      </c>
      <c r="E87" s="265">
        <v>1</v>
      </c>
      <c r="F87" s="101"/>
      <c r="G87" s="102"/>
      <c r="H87" s="110"/>
      <c r="I87" s="110"/>
      <c r="J87" s="105"/>
      <c r="K87" s="215"/>
      <c r="L87" s="216"/>
      <c r="M87" s="215"/>
      <c r="N87" s="215"/>
      <c r="O87" s="215"/>
      <c r="P87" s="217"/>
    </row>
    <row r="88" spans="1:16" ht="15" customHeight="1">
      <c r="A88" s="236"/>
      <c r="B88" s="237"/>
      <c r="C88" s="464" t="s">
        <v>42</v>
      </c>
      <c r="D88" s="465"/>
      <c r="E88" s="465"/>
      <c r="F88" s="465"/>
      <c r="G88" s="465"/>
      <c r="H88" s="465"/>
      <c r="I88" s="465"/>
      <c r="J88" s="465"/>
      <c r="K88" s="466"/>
      <c r="L88" s="268"/>
      <c r="M88" s="239"/>
      <c r="N88" s="239"/>
      <c r="O88" s="239"/>
      <c r="P88" s="239"/>
    </row>
    <row r="89" spans="1:16" ht="15" customHeight="1">
      <c r="A89" s="142"/>
      <c r="B89" s="143"/>
      <c r="C89" s="435" t="s">
        <v>167</v>
      </c>
      <c r="D89" s="435"/>
      <c r="E89" s="435"/>
      <c r="F89" s="435"/>
      <c r="G89" s="435"/>
      <c r="H89" s="435"/>
      <c r="I89" s="435"/>
      <c r="J89" s="435"/>
      <c r="K89" s="435"/>
      <c r="L89" s="144"/>
      <c r="M89" s="144"/>
      <c r="N89" s="145"/>
      <c r="O89" s="144"/>
      <c r="P89" s="146"/>
    </row>
    <row r="90" spans="1:16" ht="15" customHeight="1" thickBot="1">
      <c r="A90" s="147"/>
      <c r="B90" s="148"/>
      <c r="C90" s="436" t="s">
        <v>100</v>
      </c>
      <c r="D90" s="436"/>
      <c r="E90" s="436"/>
      <c r="F90" s="436"/>
      <c r="G90" s="436"/>
      <c r="H90" s="436"/>
      <c r="I90" s="436"/>
      <c r="J90" s="436"/>
      <c r="K90" s="436"/>
      <c r="L90" s="149"/>
      <c r="M90" s="149"/>
      <c r="N90" s="149"/>
      <c r="O90" s="149"/>
      <c r="P90" s="150"/>
    </row>
    <row r="91" spans="1:16" ht="24" customHeight="1">
      <c r="A91" s="240"/>
      <c r="B91" s="241"/>
      <c r="C91" s="242"/>
      <c r="D91" s="243"/>
      <c r="E91" s="244"/>
      <c r="F91" s="245"/>
      <c r="G91" s="240"/>
      <c r="H91" s="244"/>
      <c r="I91" s="242"/>
      <c r="J91" s="242"/>
      <c r="K91" s="242"/>
      <c r="L91" s="246"/>
      <c r="M91" s="247"/>
      <c r="N91" s="247"/>
      <c r="O91" s="247"/>
      <c r="P91" s="248"/>
    </row>
    <row r="92" spans="1:16" ht="24" customHeight="1">
      <c r="A92" s="438" t="s">
        <v>168</v>
      </c>
      <c r="B92" s="438"/>
      <c r="C92" s="457"/>
      <c r="D92" s="58"/>
      <c r="E92" s="59"/>
      <c r="F92" s="57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ht="24" customHeight="1">
      <c r="A93" s="3"/>
      <c r="B93" s="3"/>
      <c r="C93" s="57"/>
      <c r="D93" s="58"/>
      <c r="E93" s="59"/>
      <c r="F93" s="57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ht="24" customHeight="1">
      <c r="A94" s="3"/>
      <c r="B94" s="3"/>
      <c r="C94" s="57"/>
      <c r="D94" s="58"/>
      <c r="E94" s="59"/>
      <c r="F94" s="57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ht="24" customHeight="1"/>
    <row r="96" spans="1:16" ht="24" customHeight="1"/>
    <row r="97" ht="24" customHeight="1"/>
  </sheetData>
  <mergeCells count="19">
    <mergeCell ref="A2:H2"/>
    <mergeCell ref="A3:C3"/>
    <mergeCell ref="A4:J4"/>
    <mergeCell ref="A5:J5"/>
    <mergeCell ref="A6:C6"/>
    <mergeCell ref="A92:C92"/>
    <mergeCell ref="A7:P7"/>
    <mergeCell ref="C88:K88"/>
    <mergeCell ref="A11:P11"/>
    <mergeCell ref="F12:K12"/>
    <mergeCell ref="C89:K89"/>
    <mergeCell ref="C90:K90"/>
    <mergeCell ref="A8:P8"/>
    <mergeCell ref="A9:H9"/>
    <mergeCell ref="I9:L9"/>
    <mergeCell ref="M9:N9"/>
    <mergeCell ref="A10:I10"/>
    <mergeCell ref="J10:K10"/>
    <mergeCell ref="N10:P10"/>
  </mergeCells>
  <hyperlinks>
    <hyperlink ref="C54" r:id="rId1" display="http://www.k-rauta.lv/pages/product.aspx?p=IZLIETNE%20EFX%20620-78,%2078X47,5CM&amp;c=Izlietnes&amp;category=Krauta27025(Rautakesko%20Latvia%20Catalog)&amp;cat=K-Rauta%20Latvia%20VCatalog&amp;pid=000000000500963536(Rautakesko%20Latvia%20Catalog)&amp;PageSize=10&amp;filter=krautaLvRootCategoryDisplayName=Izlietnes"/>
  </hyperlinks>
  <pageMargins left="0.55000000000000004" right="0.17" top="0.81" bottom="0.26" header="0.27" footer="0.17"/>
  <pageSetup paperSize="9" scale="86" fitToHeight="4" orientation="landscape" r:id="rId2"/>
  <headerFooter alignWithMargins="0"/>
  <rowBreaks count="1" manualBreakCount="1">
    <brk id="70" max="15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Koptāme</vt:lpstr>
      <vt:lpstr>Kopsavilkums</vt:lpstr>
      <vt:lpstr>Grupa</vt:lpstr>
      <vt:lpstr>Guļamistaba</vt:lpstr>
      <vt:lpstr>Garderobe</vt:lpstr>
      <vt:lpstr>Virtuve</vt:lpstr>
      <vt:lpstr>WC</vt:lpstr>
      <vt:lpstr>El mont</vt:lpstr>
      <vt:lpstr>santehn </vt:lpstr>
      <vt:lpstr>'El mont'!Print_Area</vt:lpstr>
      <vt:lpstr>Grupa!Print_Area</vt:lpstr>
      <vt:lpstr>Guļamistaba!Print_Area</vt:lpstr>
      <vt:lpstr>Koptāme!Print_Area</vt:lpstr>
      <vt:lpstr>'santehn '!Print_Area</vt:lpstr>
      <vt:lpstr>WC!Print_Area</vt:lpstr>
    </vt:vector>
  </TitlesOfParts>
  <Company>KOMUNALPROJEKTS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Nauris.Pundors@izglitiba.jelgava.lv</dc:creator>
  <cp:lastModifiedBy>Nauris Pundors JIP</cp:lastModifiedBy>
  <cp:lastPrinted>2017-04-21T07:18:54Z</cp:lastPrinted>
  <dcterms:created xsi:type="dcterms:W3CDTF">1998-06-22T08:16:43Z</dcterms:created>
  <dcterms:modified xsi:type="dcterms:W3CDTF">2017-04-25T08:37:33Z</dcterms:modified>
</cp:coreProperties>
</file>