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4240" windowHeight="12135"/>
  </bookViews>
  <sheets>
    <sheet name="Lapa1" sheetId="1" r:id="rId1"/>
    <sheet name="Lapa2" sheetId="2" r:id="rId2"/>
    <sheet name="Lapa3" sheetId="3" r:id="rId3"/>
  </sheets>
  <calcPr calcId="145621"/>
</workbook>
</file>

<file path=xl/calcChain.xml><?xml version="1.0" encoding="utf-8"?>
<calcChain xmlns="http://schemas.openxmlformats.org/spreadsheetml/2006/main">
  <c r="Q27" i="1" l="1"/>
  <c r="Q6" i="1"/>
  <c r="Q92" i="1" l="1"/>
  <c r="Q80" i="1"/>
  <c r="Q72" i="1"/>
  <c r="Q71" i="1"/>
  <c r="Q59" i="1"/>
  <c r="Q61" i="1" s="1"/>
  <c r="Q54" i="1"/>
  <c r="Q55" i="1"/>
  <c r="Q49" i="1"/>
  <c r="Q57" i="1"/>
  <c r="Q41" i="1"/>
  <c r="Q40" i="1"/>
  <c r="Q26" i="1"/>
  <c r="Q42" i="1" l="1"/>
  <c r="Q91" i="1"/>
  <c r="Q83" i="1"/>
  <c r="Q77" i="1"/>
  <c r="Q73" i="1"/>
  <c r="Q68" i="1"/>
  <c r="Q65" i="1"/>
  <c r="Q51" i="1"/>
  <c r="Q35" i="1"/>
  <c r="Q32" i="1"/>
  <c r="Q28" i="1"/>
  <c r="Q25" i="1"/>
  <c r="Q22" i="1"/>
  <c r="Q18" i="1"/>
  <c r="Q14" i="1"/>
  <c r="Q10" i="1"/>
  <c r="Q7" i="1"/>
  <c r="Q94" i="1" l="1"/>
  <c r="Q36" i="1"/>
  <c r="Q38" i="1" s="1"/>
  <c r="Q43" i="1" l="1"/>
  <c r="Q95" i="1" s="1"/>
</calcChain>
</file>

<file path=xl/sharedStrings.xml><?xml version="1.0" encoding="utf-8"?>
<sst xmlns="http://schemas.openxmlformats.org/spreadsheetml/2006/main" count="567" uniqueCount="216">
  <si>
    <t>Nr.p.k.</t>
  </si>
  <si>
    <t>Iestādes nosaukums</t>
  </si>
  <si>
    <t>Adrese</t>
  </si>
  <si>
    <t>Celtnes nosaukums</t>
  </si>
  <si>
    <t>Ekspluatācijas uzsākšanas gads</t>
  </si>
  <si>
    <t>Renovācijas gads</t>
  </si>
  <si>
    <t>Stāvu skaits (virszemes)</t>
  </si>
  <si>
    <t>Stāvu skaits (pazemes)</t>
  </si>
  <si>
    <t>Sienu materiāls</t>
  </si>
  <si>
    <t>Pārsegumi</t>
  </si>
  <si>
    <t>Apdares līmenis</t>
  </si>
  <si>
    <t>Signalizācija</t>
  </si>
  <si>
    <t>Apkure</t>
  </si>
  <si>
    <t>Ūdensapgāde</t>
  </si>
  <si>
    <t>Kopējā platība m2</t>
  </si>
  <si>
    <r>
      <t>1.</t>
    </r>
    <r>
      <rPr>
        <sz val="7"/>
        <color rgb="FF000000"/>
        <rFont val="Times New Roman"/>
        <family val="1"/>
        <charset val="186"/>
      </rPr>
      <t xml:space="preserve">       </t>
    </r>
    <r>
      <rPr>
        <sz val="10"/>
        <color rgb="FF000000"/>
        <rFont val="Times New Roman"/>
        <family val="1"/>
        <charset val="186"/>
      </rPr>
      <t> </t>
    </r>
  </si>
  <si>
    <t>Pirmsskolas izglītības iestāde "Zemenīte"</t>
  </si>
  <si>
    <t>Blaumaņa iela 14, Jelgava</t>
  </si>
  <si>
    <t>Bērnu dārzs</t>
  </si>
  <si>
    <t>ķieģ.</t>
  </si>
  <si>
    <t>dz.bet.</t>
  </si>
  <si>
    <t>metāla</t>
  </si>
  <si>
    <t>uzlab.</t>
  </si>
  <si>
    <t>centr.</t>
  </si>
  <si>
    <t>jā</t>
  </si>
  <si>
    <t>Lapenes</t>
  </si>
  <si>
    <t>-</t>
  </si>
  <si>
    <t>koka</t>
  </si>
  <si>
    <t>ruļļu mater.</t>
  </si>
  <si>
    <t>Kopā</t>
  </si>
  <si>
    <r>
      <t>2.</t>
    </r>
    <r>
      <rPr>
        <sz val="7"/>
        <color rgb="FF000000"/>
        <rFont val="Times New Roman"/>
        <family val="1"/>
        <charset val="186"/>
      </rPr>
      <t xml:space="preserve">       </t>
    </r>
    <r>
      <rPr>
        <sz val="10"/>
        <color rgb="FF000000"/>
        <rFont val="Times New Roman"/>
        <family val="1"/>
        <charset val="186"/>
      </rPr>
      <t> </t>
    </r>
  </si>
  <si>
    <t>Pirmsskolas izglītības iestāde "Pasaciņa"</t>
  </si>
  <si>
    <t>Aspazijas iela 18, Jelgava</t>
  </si>
  <si>
    <t>gumij. ruber.</t>
  </si>
  <si>
    <t>Lapenes (12)</t>
  </si>
  <si>
    <t>asbest cements</t>
  </si>
  <si>
    <r>
      <t>3.</t>
    </r>
    <r>
      <rPr>
        <sz val="7"/>
        <color rgb="FF000000"/>
        <rFont val="Times New Roman"/>
        <family val="1"/>
        <charset val="186"/>
      </rPr>
      <t xml:space="preserve">       </t>
    </r>
    <r>
      <rPr>
        <sz val="10"/>
        <color rgb="FF000000"/>
        <rFont val="Times New Roman"/>
        <family val="1"/>
        <charset val="186"/>
      </rPr>
      <t> </t>
    </r>
  </si>
  <si>
    <t>Pirmsskolas izglītības iestāde "Vārpiņa"</t>
  </si>
  <si>
    <t>Kronvalda iela 22, Jelgava</t>
  </si>
  <si>
    <t>Saimn.ēka</t>
  </si>
  <si>
    <t>mūris/koka</t>
  </si>
  <si>
    <t>Lapenes (2)</t>
  </si>
  <si>
    <t>parasts</t>
  </si>
  <si>
    <t>kopā</t>
  </si>
  <si>
    <r>
      <t>4.</t>
    </r>
    <r>
      <rPr>
        <sz val="7"/>
        <color rgb="FF000000"/>
        <rFont val="Times New Roman"/>
        <family val="1"/>
        <charset val="186"/>
      </rPr>
      <t xml:space="preserve">       </t>
    </r>
    <r>
      <rPr>
        <sz val="10"/>
        <color rgb="FF000000"/>
        <rFont val="Times New Roman"/>
        <family val="1"/>
        <charset val="186"/>
      </rPr>
      <t> </t>
    </r>
  </si>
  <si>
    <t>Pirmsskolas izglītības iestāde "Gaismiņa"</t>
  </si>
  <si>
    <t>Vaļņu iela 5, Jelgava</t>
  </si>
  <si>
    <r>
      <t>5.</t>
    </r>
    <r>
      <rPr>
        <sz val="7"/>
        <color rgb="FF000000"/>
        <rFont val="Times New Roman"/>
        <family val="1"/>
        <charset val="186"/>
      </rPr>
      <t xml:space="preserve">       </t>
    </r>
    <r>
      <rPr>
        <sz val="10"/>
        <color rgb="FF000000"/>
        <rFont val="Times New Roman"/>
        <family val="1"/>
        <charset val="186"/>
      </rPr>
      <t> </t>
    </r>
  </si>
  <si>
    <t>Pirmsskolas izglītības iestāde "Lācītis"</t>
  </si>
  <si>
    <t>Māras iela 2, Jelgava</t>
  </si>
  <si>
    <t>ruļļu</t>
  </si>
  <si>
    <t>šķūnis</t>
  </si>
  <si>
    <t>asbestc.</t>
  </si>
  <si>
    <r>
      <t>6.</t>
    </r>
    <r>
      <rPr>
        <sz val="7"/>
        <color rgb="FF000000"/>
        <rFont val="Times New Roman"/>
        <family val="1"/>
        <charset val="186"/>
      </rPr>
      <t xml:space="preserve">       </t>
    </r>
    <r>
      <rPr>
        <sz val="10"/>
        <color rgb="FF000000"/>
        <rFont val="Times New Roman"/>
        <family val="1"/>
        <charset val="186"/>
      </rPr>
      <t> </t>
    </r>
  </si>
  <si>
    <t>Pirmsskolas izglītības iestāde "Kamolītis"</t>
  </si>
  <si>
    <t>Meiju ceļš 31, Jelgava</t>
  </si>
  <si>
    <t>paneļu</t>
  </si>
  <si>
    <r>
      <t>7.</t>
    </r>
    <r>
      <rPr>
        <sz val="7"/>
        <color rgb="FF000000"/>
        <rFont val="Times New Roman"/>
        <family val="1"/>
        <charset val="186"/>
      </rPr>
      <t xml:space="preserve">       </t>
    </r>
    <r>
      <rPr>
        <sz val="10"/>
        <color rgb="FF000000"/>
        <rFont val="Times New Roman"/>
        <family val="1"/>
        <charset val="186"/>
      </rPr>
      <t> </t>
    </r>
  </si>
  <si>
    <t>Pirmsskolas izglītības iestāde "Rotaļa"</t>
  </si>
  <si>
    <t>Lāčplēša ielā 5, Jelgava</t>
  </si>
  <si>
    <t>asbest cementa loksnes</t>
  </si>
  <si>
    <r>
      <t>8.</t>
    </r>
    <r>
      <rPr>
        <sz val="7"/>
        <color rgb="FF000000"/>
        <rFont val="Times New Roman"/>
        <family val="1"/>
        <charset val="186"/>
      </rPr>
      <t xml:space="preserve">       </t>
    </r>
    <r>
      <rPr>
        <sz val="10"/>
        <color rgb="FF000000"/>
        <rFont val="Times New Roman"/>
        <family val="1"/>
        <charset val="186"/>
      </rPr>
      <t> </t>
    </r>
  </si>
  <si>
    <t>Jelgavas pirmsskolas izglītības iestāde „Sprīdītis”</t>
  </si>
  <si>
    <t>Tērvetes ielā 6, Jelgava</t>
  </si>
  <si>
    <t>Lapene</t>
  </si>
  <si>
    <r>
      <t>9.</t>
    </r>
    <r>
      <rPr>
        <sz val="7"/>
        <color rgb="FF000000"/>
        <rFont val="Times New Roman"/>
        <family val="1"/>
        <charset val="186"/>
      </rPr>
      <t xml:space="preserve">       </t>
    </r>
    <r>
      <rPr>
        <sz val="10"/>
        <color rgb="FF000000"/>
        <rFont val="Times New Roman"/>
        <family val="1"/>
        <charset val="186"/>
      </rPr>
      <t> </t>
    </r>
  </si>
  <si>
    <t>Jelgavas pirmsskolas izglītības iestāde „Ķipari”</t>
  </si>
  <si>
    <t>Pulkveža Brieža iela 23A, Jelgava</t>
  </si>
  <si>
    <r>
      <t>10.</t>
    </r>
    <r>
      <rPr>
        <sz val="7"/>
        <color rgb="FF000000"/>
        <rFont val="Times New Roman"/>
        <family val="1"/>
        <charset val="186"/>
      </rPr>
      <t xml:space="preserve">    </t>
    </r>
    <r>
      <rPr>
        <sz val="10"/>
        <color rgb="FF000000"/>
        <rFont val="Times New Roman"/>
        <family val="1"/>
        <charset val="186"/>
      </rPr>
      <t> </t>
    </r>
  </si>
  <si>
    <t>Jelgavas pirmsskolas izglītības iestāde „Kāpēcīši”</t>
  </si>
  <si>
    <t>Dz.bet</t>
  </si>
  <si>
    <t>nav</t>
  </si>
  <si>
    <t>Pirmsskolas izglītības iestādes kopā:</t>
  </si>
  <si>
    <t>Jelgavas pilsētas pašvaldības izglītības iestādes</t>
  </si>
  <si>
    <t>11.</t>
  </si>
  <si>
    <t>Tehnoloģiju vidusskola</t>
  </si>
  <si>
    <t>Meiju ceļš  9, Jelgava</t>
  </si>
  <si>
    <t>Skola</t>
  </si>
  <si>
    <t>videonov</t>
  </si>
  <si>
    <t>12.</t>
  </si>
  <si>
    <t>Valsts ģimnāzija</t>
  </si>
  <si>
    <t>Mātera ielā 44, Jelgava</t>
  </si>
  <si>
    <t>skārds</t>
  </si>
  <si>
    <t>13.</t>
  </si>
  <si>
    <t>4. vidusskola</t>
  </si>
  <si>
    <t>Akmeņu ielā 1, Jelgava</t>
  </si>
  <si>
    <t>14.</t>
  </si>
  <si>
    <t>5.vidusskola</t>
  </si>
  <si>
    <t>Aspāzijas iela 20, Jelgava</t>
  </si>
  <si>
    <t>garāža</t>
  </si>
  <si>
    <t>kieģ.</t>
  </si>
  <si>
    <t>15.</t>
  </si>
  <si>
    <t>6.vidusskola</t>
  </si>
  <si>
    <t>Loka maģistrāle 9, Jelgava</t>
  </si>
  <si>
    <t>16.</t>
  </si>
  <si>
    <t>6.vidusskolas peldbaseins</t>
  </si>
  <si>
    <t>17.</t>
  </si>
  <si>
    <t>4.sākumskola</t>
  </si>
  <si>
    <t>P.O.Kalpaka iela 34, Jelgava</t>
  </si>
  <si>
    <t>18.</t>
  </si>
  <si>
    <t>2.pamatskola</t>
  </si>
  <si>
    <t>Sarmas ielā 2, Jelgava</t>
  </si>
  <si>
    <t>noliktava</t>
  </si>
  <si>
    <t>19.</t>
  </si>
  <si>
    <t>3.sākumskola</t>
  </si>
  <si>
    <t>Uzvaras 10, Jelgava</t>
  </si>
  <si>
    <t>20.</t>
  </si>
  <si>
    <t>Spīdolas ģimnāzija</t>
  </si>
  <si>
    <t>Mātera iela 30, Jelgava</t>
  </si>
  <si>
    <t>garāžas</t>
  </si>
  <si>
    <t>ruber.</t>
  </si>
  <si>
    <t>21.</t>
  </si>
  <si>
    <t>koks</t>
  </si>
  <si>
    <t>parasta</t>
  </si>
  <si>
    <t>22.</t>
  </si>
  <si>
    <t>Vakara (maiņu) vidusskola</t>
  </si>
  <si>
    <t>Skolotāju iela 8, Jelgava</t>
  </si>
  <si>
    <t>23.</t>
  </si>
  <si>
    <t>Jelgavas Amatu vidusskola</t>
  </si>
  <si>
    <t>Akadēmijas iela 25, Jelgava</t>
  </si>
  <si>
    <t>bitumens</t>
  </si>
  <si>
    <t>Garaža</t>
  </si>
  <si>
    <t>azbestc.</t>
  </si>
  <si>
    <t>24.</t>
  </si>
  <si>
    <t>Elektrības iela 8, Jelgava</t>
  </si>
  <si>
    <t>Amatu skola</t>
  </si>
  <si>
    <t>Halle</t>
  </si>
  <si>
    <t>25.</t>
  </si>
  <si>
    <t>Jelgavas 1. internātpamatskola</t>
  </si>
  <si>
    <t>Institūta ielā 4, Jelgava</t>
  </si>
  <si>
    <t>Slēgta pāreja ar sporta zāli</t>
  </si>
  <si>
    <t>Internāts ar ēdnīcu</t>
  </si>
  <si>
    <t>.bet.</t>
  </si>
  <si>
    <t>dzel</t>
  </si>
  <si>
    <t>vienk.</t>
  </si>
  <si>
    <t>26.</t>
  </si>
  <si>
    <t>Jelgavas 2. internātpamatskola (skolas ēka)</t>
  </si>
  <si>
    <t>Filozofu ielā 50, Jelgava</t>
  </si>
  <si>
    <t>27.</t>
  </si>
  <si>
    <t>Jelgavas 2. internātpamatskola</t>
  </si>
  <si>
    <t>katlu māja</t>
  </si>
  <si>
    <t>28.</t>
  </si>
  <si>
    <t>Mākslas skola</t>
  </si>
  <si>
    <t>Mazais ceļš 2, Jelgava</t>
  </si>
  <si>
    <t>29.</t>
  </si>
  <si>
    <t>Bērnu un jauniešu centrs "Junda"</t>
  </si>
  <si>
    <t>Pasta iela 32, Jelgava</t>
  </si>
  <si>
    <t>30.</t>
  </si>
  <si>
    <t>Skolas iela 2, Jelgava</t>
  </si>
  <si>
    <t>31.</t>
  </si>
  <si>
    <t>Lediņu ceļš 1, Jelgava</t>
  </si>
  <si>
    <t>Admin. Ēka</t>
  </si>
  <si>
    <t>1,/2.</t>
  </si>
  <si>
    <t>krāsna</t>
  </si>
  <si>
    <t>sargu ēka</t>
  </si>
  <si>
    <t>vinek</t>
  </si>
  <si>
    <t>ēdnīca</t>
  </si>
  <si>
    <t>guļamkorp.</t>
  </si>
  <si>
    <t>dzelzbet.</t>
  </si>
  <si>
    <t>noliktavas</t>
  </si>
  <si>
    <t>estrāde</t>
  </si>
  <si>
    <t>metāls</t>
  </si>
  <si>
    <t>Biroja ēka</t>
  </si>
  <si>
    <t>Svētes iela 22, Jelgava</t>
  </si>
  <si>
    <t>Biroju ēka</t>
  </si>
  <si>
    <t>ķieģ</t>
  </si>
  <si>
    <t>Dzelzbet. gatavplātnes</t>
  </si>
  <si>
    <t>Plakans, ar mīkstu segumu</t>
  </si>
  <si>
    <t>Uzlab.</t>
  </si>
  <si>
    <t>Cent.</t>
  </si>
  <si>
    <t>Jā</t>
  </si>
  <si>
    <t>Videonovēroš</t>
  </si>
  <si>
    <t>Izglītības iestādes kopā</t>
  </si>
  <si>
    <t>Iestādes kopā:</t>
  </si>
  <si>
    <t>Apdrošināmo objektu saraksts</t>
  </si>
  <si>
    <t>Jelgavas pilsētas pašvaldības pirmsskolas izglītības iestādes</t>
  </si>
  <si>
    <t>Ēkas atjaunošanas vērtība, EUR</t>
  </si>
  <si>
    <t>keramzītbetona paneļi</t>
  </si>
  <si>
    <t>skārda loksnes</t>
  </si>
  <si>
    <t>Koks</t>
  </si>
  <si>
    <t>Lapenes (6)</t>
  </si>
  <si>
    <t>ķieģ.mūris</t>
  </si>
  <si>
    <t>US, AS Video</t>
  </si>
  <si>
    <t>US</t>
  </si>
  <si>
    <t>US./apsardz</t>
  </si>
  <si>
    <t>US.</t>
  </si>
  <si>
    <t>US, AS</t>
  </si>
  <si>
    <t>US./AS</t>
  </si>
  <si>
    <t>Jumta konstrukcija, segums</t>
  </si>
  <si>
    <t>koka, metāla</t>
  </si>
  <si>
    <t>dzelzbetons, gumij. ruber.</t>
  </si>
  <si>
    <t>mūris, koka</t>
  </si>
  <si>
    <t>Lapenes (3)</t>
  </si>
  <si>
    <t>Katlu māja</t>
  </si>
  <si>
    <t>US, AS, VIDEO</t>
  </si>
  <si>
    <t>Lapenes (5)</t>
  </si>
  <si>
    <t>Pagrabs</t>
  </si>
  <si>
    <t>ķieģ. mūris</t>
  </si>
  <si>
    <t>dzelzb/bet.</t>
  </si>
  <si>
    <t>ķieģ. Mūris, koka</t>
  </si>
  <si>
    <t>ķieģ.mūris/dzelzbe., paneļu</t>
  </si>
  <si>
    <t>Lapenes (7)</t>
  </si>
  <si>
    <t>koka, ruberoids</t>
  </si>
  <si>
    <t>dzelzbet/ gumij. ruber.</t>
  </si>
  <si>
    <t>dzelzbet., ruļļu materiāls</t>
  </si>
  <si>
    <t>saimn.ēka, pagrabs</t>
  </si>
  <si>
    <t>Ganību iela 66, Jelgava</t>
  </si>
  <si>
    <t>Jelgavas pirmsskolas izglītības iestāde „Zīļuks”</t>
  </si>
  <si>
    <t>US., AS</t>
  </si>
  <si>
    <t>dz.bet</t>
  </si>
  <si>
    <t>koks,dz.bet/metāla, ruļļa mat.</t>
  </si>
  <si>
    <t>gāzes apkure</t>
  </si>
  <si>
    <t>koka, bitumena plātnes</t>
  </si>
  <si>
    <t>Skautu iela 1A, Jelgava</t>
  </si>
  <si>
    <t>koka, dz.bet., metāla, ruberoids</t>
  </si>
  <si>
    <t>dz.bet, metāla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</si>
</sst>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186"/>
    </font>
    <font>
      <sz val="7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5" fillId="0" borderId="0" xfId="0" applyFont="1"/>
    <xf numFmtId="4" fontId="5" fillId="0" borderId="0" xfId="0" applyNumberFormat="1" applyFont="1"/>
    <xf numFmtId="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 textRotation="90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4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" fontId="5" fillId="0" borderId="0" xfId="0" applyNumberFormat="1" applyFont="1" applyFill="1"/>
    <xf numFmtId="4" fontId="3" fillId="3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4" fontId="1" fillId="0" borderId="2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textRotation="90" wrapText="1"/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3" fillId="0" borderId="2" xfId="0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5"/>
  <sheetViews>
    <sheetView tabSelected="1" zoomScale="73" zoomScaleNormal="73" workbookViewId="0">
      <selection activeCell="E104" sqref="E104"/>
    </sheetView>
  </sheetViews>
  <sheetFormatPr defaultRowHeight="15" x14ac:dyDescent="0.25"/>
  <cols>
    <col min="1" max="1" width="6.5703125" customWidth="1"/>
    <col min="2" max="2" width="14.42578125" customWidth="1"/>
    <col min="3" max="3" width="9.140625" customWidth="1"/>
    <col min="4" max="4" width="14.28515625" customWidth="1"/>
    <col min="6" max="6" width="7" customWidth="1"/>
    <col min="7" max="7" width="8.140625" customWidth="1"/>
    <col min="8" max="8" width="8" customWidth="1"/>
    <col min="9" max="11" width="9.140625" customWidth="1"/>
    <col min="12" max="12" width="7.42578125" customWidth="1"/>
    <col min="13" max="13" width="7.5703125" customWidth="1"/>
    <col min="14" max="14" width="7" customWidth="1"/>
    <col min="15" max="15" width="6.7109375" customWidth="1"/>
    <col min="17" max="17" width="15" customWidth="1"/>
    <col min="18" max="18" width="18.42578125" style="1" customWidth="1"/>
  </cols>
  <sheetData>
    <row r="1" spans="1:18" ht="21.75" customHeight="1" x14ac:dyDescent="0.25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8" ht="27.75" customHeight="1" x14ac:dyDescent="0.25">
      <c r="A2" s="45" t="s">
        <v>174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1:18" ht="15.75" x14ac:dyDescent="0.25">
      <c r="A3" s="43" t="s">
        <v>175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18" s="27" customFormat="1" ht="63" x14ac:dyDescent="0.25">
      <c r="A4" s="23" t="s">
        <v>0</v>
      </c>
      <c r="B4" s="24" t="s">
        <v>1</v>
      </c>
      <c r="C4" s="24" t="s">
        <v>2</v>
      </c>
      <c r="D4" s="24" t="s">
        <v>3</v>
      </c>
      <c r="E4" s="25" t="s">
        <v>4</v>
      </c>
      <c r="F4" s="25" t="s">
        <v>5</v>
      </c>
      <c r="G4" s="25" t="s">
        <v>6</v>
      </c>
      <c r="H4" s="25" t="s">
        <v>7</v>
      </c>
      <c r="I4" s="25" t="s">
        <v>8</v>
      </c>
      <c r="J4" s="25" t="s">
        <v>9</v>
      </c>
      <c r="K4" s="25" t="s">
        <v>188</v>
      </c>
      <c r="L4" s="25" t="s">
        <v>10</v>
      </c>
      <c r="M4" s="25" t="s">
        <v>11</v>
      </c>
      <c r="N4" s="25" t="s">
        <v>12</v>
      </c>
      <c r="O4" s="25" t="s">
        <v>13</v>
      </c>
      <c r="P4" s="25" t="s">
        <v>14</v>
      </c>
      <c r="Q4" s="24" t="s">
        <v>176</v>
      </c>
      <c r="R4" s="26"/>
    </row>
    <row r="5" spans="1:18" ht="44.25" customHeight="1" x14ac:dyDescent="0.25">
      <c r="A5" s="31" t="s">
        <v>15</v>
      </c>
      <c r="B5" s="31" t="s">
        <v>16</v>
      </c>
      <c r="C5" s="31" t="s">
        <v>17</v>
      </c>
      <c r="D5" s="4" t="s">
        <v>18</v>
      </c>
      <c r="E5" s="4">
        <v>1965</v>
      </c>
      <c r="F5" s="4">
        <v>2013</v>
      </c>
      <c r="G5" s="4">
        <v>2</v>
      </c>
      <c r="H5" s="4">
        <v>0</v>
      </c>
      <c r="I5" s="5" t="s">
        <v>19</v>
      </c>
      <c r="J5" s="5" t="s">
        <v>20</v>
      </c>
      <c r="K5" s="5" t="s">
        <v>189</v>
      </c>
      <c r="L5" s="5" t="s">
        <v>22</v>
      </c>
      <c r="M5" s="5" t="s">
        <v>186</v>
      </c>
      <c r="N5" s="5" t="s">
        <v>23</v>
      </c>
      <c r="O5" s="4" t="s">
        <v>24</v>
      </c>
      <c r="P5" s="14">
        <v>922</v>
      </c>
      <c r="Q5" s="3">
        <v>721538.29517191136</v>
      </c>
      <c r="R5" s="15"/>
    </row>
    <row r="6" spans="1:18" ht="33.75" customHeight="1" x14ac:dyDescent="0.25">
      <c r="A6" s="31"/>
      <c r="B6" s="31"/>
      <c r="C6" s="31"/>
      <c r="D6" s="4" t="s">
        <v>180</v>
      </c>
      <c r="E6" s="4">
        <v>2007</v>
      </c>
      <c r="F6" s="4" t="s">
        <v>26</v>
      </c>
      <c r="G6" s="4">
        <v>1</v>
      </c>
      <c r="H6" s="4">
        <v>0</v>
      </c>
      <c r="I6" s="5" t="s">
        <v>27</v>
      </c>
      <c r="J6" s="5" t="s">
        <v>27</v>
      </c>
      <c r="K6" s="5" t="s">
        <v>28</v>
      </c>
      <c r="L6" s="5"/>
      <c r="M6" s="5"/>
      <c r="N6" s="5"/>
      <c r="O6" s="4"/>
      <c r="P6" s="22">
        <v>44.41</v>
      </c>
      <c r="Q6" s="3">
        <f>6*1500</f>
        <v>9000</v>
      </c>
      <c r="R6" s="15"/>
    </row>
    <row r="7" spans="1:18" ht="0.75" customHeight="1" x14ac:dyDescent="0.25">
      <c r="A7" s="31"/>
      <c r="B7" s="31"/>
      <c r="C7" s="31"/>
      <c r="D7" s="28" t="s">
        <v>29</v>
      </c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30"/>
      <c r="Q7" s="7">
        <f>SUM(Q5:Q6)</f>
        <v>730538.29517191136</v>
      </c>
      <c r="R7" s="15"/>
    </row>
    <row r="8" spans="1:18" ht="54.75" x14ac:dyDescent="0.25">
      <c r="A8" s="31" t="s">
        <v>30</v>
      </c>
      <c r="B8" s="31" t="s">
        <v>31</v>
      </c>
      <c r="C8" s="31" t="s">
        <v>32</v>
      </c>
      <c r="D8" s="4" t="s">
        <v>18</v>
      </c>
      <c r="E8" s="4">
        <v>1974</v>
      </c>
      <c r="F8" s="4">
        <v>2010</v>
      </c>
      <c r="G8" s="4">
        <v>2</v>
      </c>
      <c r="H8" s="4">
        <v>1</v>
      </c>
      <c r="I8" s="5" t="s">
        <v>181</v>
      </c>
      <c r="J8" s="5" t="s">
        <v>20</v>
      </c>
      <c r="K8" s="5" t="s">
        <v>190</v>
      </c>
      <c r="L8" s="5" t="s">
        <v>22</v>
      </c>
      <c r="M8" s="18" t="s">
        <v>182</v>
      </c>
      <c r="N8" s="5" t="s">
        <v>23</v>
      </c>
      <c r="O8" s="4" t="s">
        <v>24</v>
      </c>
      <c r="P8" s="14">
        <v>2100</v>
      </c>
      <c r="Q8" s="3">
        <v>1344613.8610480304</v>
      </c>
      <c r="R8" s="15"/>
    </row>
    <row r="9" spans="1:18" ht="31.5" x14ac:dyDescent="0.25">
      <c r="A9" s="31"/>
      <c r="B9" s="31"/>
      <c r="C9" s="31"/>
      <c r="D9" s="4" t="s">
        <v>34</v>
      </c>
      <c r="E9" s="4">
        <v>1974</v>
      </c>
      <c r="F9" s="4" t="s">
        <v>26</v>
      </c>
      <c r="G9" s="4">
        <v>1</v>
      </c>
      <c r="H9" s="4">
        <v>0</v>
      </c>
      <c r="I9" s="5" t="s">
        <v>27</v>
      </c>
      <c r="J9" s="5" t="s">
        <v>27</v>
      </c>
      <c r="K9" s="5" t="s">
        <v>35</v>
      </c>
      <c r="L9" s="5"/>
      <c r="M9" s="5"/>
      <c r="N9" s="5"/>
      <c r="O9" s="4"/>
      <c r="P9" s="14">
        <v>240</v>
      </c>
      <c r="Q9" s="3">
        <v>51223.385182782113</v>
      </c>
      <c r="R9" s="15"/>
    </row>
    <row r="10" spans="1:18" x14ac:dyDescent="0.25">
      <c r="A10" s="31"/>
      <c r="B10" s="31"/>
      <c r="C10" s="31"/>
      <c r="D10" s="28" t="s">
        <v>29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30"/>
      <c r="Q10" s="7">
        <f>SUM(Q8:Q9)</f>
        <v>1395837.2462308125</v>
      </c>
      <c r="R10" s="15"/>
    </row>
    <row r="11" spans="1:18" ht="34.5" x14ac:dyDescent="0.25">
      <c r="A11" s="31" t="s">
        <v>36</v>
      </c>
      <c r="B11" s="31" t="s">
        <v>37</v>
      </c>
      <c r="C11" s="31" t="s">
        <v>38</v>
      </c>
      <c r="D11" s="4" t="s">
        <v>18</v>
      </c>
      <c r="E11" s="4">
        <v>1972</v>
      </c>
      <c r="F11" s="4">
        <v>2013</v>
      </c>
      <c r="G11" s="4">
        <v>2</v>
      </c>
      <c r="H11" s="4">
        <v>0</v>
      </c>
      <c r="I11" s="5" t="s">
        <v>19</v>
      </c>
      <c r="J11" s="5" t="s">
        <v>20</v>
      </c>
      <c r="K11" s="5" t="s">
        <v>189</v>
      </c>
      <c r="L11" s="5" t="s">
        <v>22</v>
      </c>
      <c r="M11" s="5" t="s">
        <v>186</v>
      </c>
      <c r="N11" s="5" t="s">
        <v>23</v>
      </c>
      <c r="O11" s="4" t="s">
        <v>24</v>
      </c>
      <c r="P11" s="4">
        <v>1019</v>
      </c>
      <c r="Q11" s="3">
        <v>797448.50626917323</v>
      </c>
      <c r="R11" s="15"/>
    </row>
    <row r="12" spans="1:18" ht="34.5" customHeight="1" x14ac:dyDescent="0.25">
      <c r="A12" s="31"/>
      <c r="B12" s="31"/>
      <c r="C12" s="31"/>
      <c r="D12" s="4" t="s">
        <v>39</v>
      </c>
      <c r="E12" s="4">
        <v>1972</v>
      </c>
      <c r="F12" s="4"/>
      <c r="G12" s="4">
        <v>1</v>
      </c>
      <c r="H12" s="4">
        <v>1</v>
      </c>
      <c r="I12" s="5" t="s">
        <v>40</v>
      </c>
      <c r="J12" s="5" t="s">
        <v>27</v>
      </c>
      <c r="K12" s="5" t="s">
        <v>189</v>
      </c>
      <c r="L12" s="5"/>
      <c r="M12" s="5"/>
      <c r="N12" s="5"/>
      <c r="O12" s="4"/>
      <c r="P12" s="4">
        <v>91</v>
      </c>
      <c r="Q12" s="3">
        <v>19422.200215138218</v>
      </c>
      <c r="R12" s="15"/>
    </row>
    <row r="13" spans="1:18" ht="34.5" customHeight="1" x14ac:dyDescent="0.25">
      <c r="A13" s="31"/>
      <c r="B13" s="31"/>
      <c r="C13" s="31"/>
      <c r="D13" s="4" t="s">
        <v>41</v>
      </c>
      <c r="E13" s="4">
        <v>2007</v>
      </c>
      <c r="F13" s="4"/>
      <c r="G13" s="4">
        <v>1</v>
      </c>
      <c r="H13" s="4">
        <v>0</v>
      </c>
      <c r="I13" s="5" t="s">
        <v>191</v>
      </c>
      <c r="J13" s="5" t="s">
        <v>27</v>
      </c>
      <c r="K13" s="5" t="s">
        <v>189</v>
      </c>
      <c r="L13" s="5" t="s">
        <v>42</v>
      </c>
      <c r="M13" s="4"/>
      <c r="N13" s="5"/>
      <c r="O13" s="5"/>
      <c r="P13" s="4">
        <v>128</v>
      </c>
      <c r="Q13" s="3">
        <v>27319.138764150463</v>
      </c>
      <c r="R13" s="15"/>
    </row>
    <row r="14" spans="1:18" ht="18" customHeight="1" x14ac:dyDescent="0.25">
      <c r="A14" s="31"/>
      <c r="B14" s="31"/>
      <c r="C14" s="31"/>
      <c r="D14" s="28" t="s">
        <v>43</v>
      </c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30"/>
      <c r="Q14" s="7">
        <f>SUM(Q11:Q13)</f>
        <v>844189.84524846193</v>
      </c>
      <c r="R14" s="15"/>
    </row>
    <row r="15" spans="1:18" ht="34.5" x14ac:dyDescent="0.25">
      <c r="A15" s="31" t="s">
        <v>44</v>
      </c>
      <c r="B15" s="31" t="s">
        <v>45</v>
      </c>
      <c r="C15" s="31" t="s">
        <v>46</v>
      </c>
      <c r="D15" s="4" t="s">
        <v>18</v>
      </c>
      <c r="E15" s="4">
        <v>1962</v>
      </c>
      <c r="F15" s="4">
        <v>2007</v>
      </c>
      <c r="G15" s="4">
        <v>2</v>
      </c>
      <c r="H15" s="4">
        <v>0</v>
      </c>
      <c r="I15" s="5" t="s">
        <v>19</v>
      </c>
      <c r="J15" s="5" t="s">
        <v>20</v>
      </c>
      <c r="K15" s="5" t="s">
        <v>189</v>
      </c>
      <c r="L15" s="5" t="s">
        <v>22</v>
      </c>
      <c r="M15" s="5" t="s">
        <v>186</v>
      </c>
      <c r="N15" s="5" t="s">
        <v>23</v>
      </c>
      <c r="O15" s="4" t="s">
        <v>24</v>
      </c>
      <c r="P15" s="4">
        <v>655</v>
      </c>
      <c r="Q15" s="3">
        <v>419391.46618402854</v>
      </c>
      <c r="R15" s="15"/>
    </row>
    <row r="16" spans="1:18" ht="43.5" x14ac:dyDescent="0.25">
      <c r="A16" s="31"/>
      <c r="B16" s="31"/>
      <c r="C16" s="31"/>
      <c r="D16" s="17" t="s">
        <v>193</v>
      </c>
      <c r="E16" s="17">
        <v>1962</v>
      </c>
      <c r="F16" s="17"/>
      <c r="G16" s="17">
        <v>1</v>
      </c>
      <c r="H16" s="17">
        <v>0</v>
      </c>
      <c r="I16" s="18" t="s">
        <v>181</v>
      </c>
      <c r="J16" s="18" t="s">
        <v>20</v>
      </c>
      <c r="K16" s="18" t="s">
        <v>190</v>
      </c>
      <c r="L16" s="18"/>
      <c r="M16" s="18"/>
      <c r="N16" s="18" t="s">
        <v>23</v>
      </c>
      <c r="O16" s="17" t="s">
        <v>24</v>
      </c>
      <c r="P16" s="17">
        <v>81.7</v>
      </c>
      <c r="Q16" s="19">
        <v>17437.294039305412</v>
      </c>
      <c r="R16" s="15"/>
    </row>
    <row r="17" spans="1:18" ht="24" x14ac:dyDescent="0.25">
      <c r="A17" s="31"/>
      <c r="B17" s="31"/>
      <c r="C17" s="31"/>
      <c r="D17" s="4" t="s">
        <v>192</v>
      </c>
      <c r="E17" s="4">
        <v>2008</v>
      </c>
      <c r="F17" s="4"/>
      <c r="G17" s="4">
        <v>1</v>
      </c>
      <c r="H17" s="4">
        <v>0</v>
      </c>
      <c r="I17" s="5" t="s">
        <v>27</v>
      </c>
      <c r="J17" s="5" t="s">
        <v>27</v>
      </c>
      <c r="K17" s="5"/>
      <c r="L17" s="5"/>
      <c r="M17" s="5"/>
      <c r="N17" s="5"/>
      <c r="O17" s="4"/>
      <c r="P17" s="4">
        <v>72</v>
      </c>
      <c r="Q17" s="3">
        <v>20489.354073112845</v>
      </c>
      <c r="R17" s="15"/>
    </row>
    <row r="18" spans="1:18" x14ac:dyDescent="0.25">
      <c r="A18" s="31"/>
      <c r="B18" s="31"/>
      <c r="C18" s="31"/>
      <c r="D18" s="28" t="s">
        <v>29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30"/>
      <c r="Q18" s="7">
        <f>SUM(Q15:Q17)</f>
        <v>457318.11429644679</v>
      </c>
      <c r="R18" s="15"/>
    </row>
    <row r="19" spans="1:18" ht="33" x14ac:dyDescent="0.25">
      <c r="A19" s="31" t="s">
        <v>47</v>
      </c>
      <c r="B19" s="31" t="s">
        <v>48</v>
      </c>
      <c r="C19" s="31" t="s">
        <v>49</v>
      </c>
      <c r="D19" s="4" t="s">
        <v>18</v>
      </c>
      <c r="E19" s="4">
        <v>1966</v>
      </c>
      <c r="F19" s="4">
        <v>2013</v>
      </c>
      <c r="G19" s="4">
        <v>2</v>
      </c>
      <c r="H19" s="4">
        <v>0</v>
      </c>
      <c r="I19" s="5" t="s">
        <v>19</v>
      </c>
      <c r="J19" s="5" t="s">
        <v>20</v>
      </c>
      <c r="K19" s="5" t="s">
        <v>189</v>
      </c>
      <c r="L19" s="5" t="s">
        <v>22</v>
      </c>
      <c r="M19" s="5" t="s">
        <v>194</v>
      </c>
      <c r="N19" s="5" t="s">
        <v>23</v>
      </c>
      <c r="O19" s="4" t="s">
        <v>24</v>
      </c>
      <c r="P19" s="4">
        <v>950</v>
      </c>
      <c r="Q19" s="3">
        <v>865501.19100849971</v>
      </c>
      <c r="R19" s="15"/>
    </row>
    <row r="20" spans="1:18" ht="24" x14ac:dyDescent="0.25">
      <c r="A20" s="31"/>
      <c r="B20" s="31"/>
      <c r="C20" s="31"/>
      <c r="D20" s="4" t="s">
        <v>195</v>
      </c>
      <c r="E20" s="4">
        <v>2007</v>
      </c>
      <c r="F20" s="4"/>
      <c r="G20" s="4">
        <v>1</v>
      </c>
      <c r="H20" s="4">
        <v>0</v>
      </c>
      <c r="I20" s="5" t="s">
        <v>27</v>
      </c>
      <c r="J20" s="5" t="s">
        <v>27</v>
      </c>
      <c r="K20" s="5" t="s">
        <v>50</v>
      </c>
      <c r="L20" s="5"/>
      <c r="M20" s="5"/>
      <c r="N20" s="5"/>
      <c r="O20" s="4"/>
      <c r="P20" s="4">
        <v>40</v>
      </c>
      <c r="Q20" s="3">
        <v>16196.513515948533</v>
      </c>
      <c r="R20" s="15"/>
    </row>
    <row r="21" spans="1:18" ht="36.75" customHeight="1" x14ac:dyDescent="0.25">
      <c r="A21" s="31"/>
      <c r="B21" s="31"/>
      <c r="C21" s="31"/>
      <c r="D21" s="4" t="s">
        <v>196</v>
      </c>
      <c r="E21" s="4">
        <v>1966</v>
      </c>
      <c r="F21" s="4"/>
      <c r="G21" s="4">
        <v>1</v>
      </c>
      <c r="H21" s="4">
        <v>0</v>
      </c>
      <c r="I21" s="5" t="s">
        <v>197</v>
      </c>
      <c r="J21" s="5" t="s">
        <v>198</v>
      </c>
      <c r="K21" s="5" t="s">
        <v>52</v>
      </c>
      <c r="L21" s="5"/>
      <c r="M21" s="5"/>
      <c r="N21" s="5"/>
      <c r="O21" s="4"/>
      <c r="P21" s="4">
        <v>15.8</v>
      </c>
      <c r="Q21" s="3">
        <v>4798.217129099753</v>
      </c>
      <c r="R21" s="15"/>
    </row>
    <row r="22" spans="1:18" x14ac:dyDescent="0.25">
      <c r="A22" s="31"/>
      <c r="B22" s="31"/>
      <c r="C22" s="31"/>
      <c r="D22" s="28" t="s">
        <v>29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30"/>
      <c r="Q22" s="7">
        <f>SUM(Q19:Q21)</f>
        <v>886495.92165354802</v>
      </c>
      <c r="R22" s="15"/>
    </row>
    <row r="23" spans="1:18" ht="54.75" x14ac:dyDescent="0.25">
      <c r="A23" s="31" t="s">
        <v>53</v>
      </c>
      <c r="B23" s="31" t="s">
        <v>54</v>
      </c>
      <c r="C23" s="31" t="s">
        <v>55</v>
      </c>
      <c r="D23" s="4" t="s">
        <v>18</v>
      </c>
      <c r="E23" s="4">
        <v>1982</v>
      </c>
      <c r="F23" s="4">
        <v>2010</v>
      </c>
      <c r="G23" s="4">
        <v>2</v>
      </c>
      <c r="H23" s="4">
        <v>1</v>
      </c>
      <c r="I23" s="5" t="s">
        <v>56</v>
      </c>
      <c r="J23" s="5" t="s">
        <v>20</v>
      </c>
      <c r="K23" s="5" t="s">
        <v>33</v>
      </c>
      <c r="L23" s="5" t="s">
        <v>22</v>
      </c>
      <c r="M23" s="5" t="s">
        <v>194</v>
      </c>
      <c r="N23" s="5" t="s">
        <v>23</v>
      </c>
      <c r="O23" s="4" t="s">
        <v>24</v>
      </c>
      <c r="P23" s="4">
        <v>2016</v>
      </c>
      <c r="Q23" s="3">
        <v>2244836.7733104667</v>
      </c>
      <c r="R23" s="15"/>
    </row>
    <row r="24" spans="1:18" ht="34.5" customHeight="1" x14ac:dyDescent="0.25">
      <c r="A24" s="31"/>
      <c r="B24" s="31"/>
      <c r="C24" s="31"/>
      <c r="D24" s="4" t="s">
        <v>34</v>
      </c>
      <c r="E24" s="4">
        <v>1982</v>
      </c>
      <c r="F24" s="4">
        <v>2010</v>
      </c>
      <c r="G24" s="4">
        <v>1</v>
      </c>
      <c r="H24" s="4">
        <v>0</v>
      </c>
      <c r="I24" s="5" t="s">
        <v>199</v>
      </c>
      <c r="J24" s="5" t="s">
        <v>27</v>
      </c>
      <c r="K24" s="5" t="s">
        <v>189</v>
      </c>
      <c r="L24" s="5"/>
      <c r="M24" s="5"/>
      <c r="N24" s="5"/>
      <c r="O24" s="4"/>
      <c r="P24" s="4">
        <v>444</v>
      </c>
      <c r="Q24" s="3">
        <v>179781.30002702869</v>
      </c>
      <c r="R24" s="15"/>
    </row>
    <row r="25" spans="1:18" x14ac:dyDescent="0.25">
      <c r="A25" s="31"/>
      <c r="B25" s="31"/>
      <c r="C25" s="31"/>
      <c r="D25" s="28" t="s">
        <v>29</v>
      </c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30"/>
      <c r="Q25" s="7">
        <f>SUM(Q23:Q24)</f>
        <v>2424618.0733374953</v>
      </c>
      <c r="R25" s="15"/>
    </row>
    <row r="26" spans="1:18" ht="48.75" x14ac:dyDescent="0.25">
      <c r="A26" s="31" t="s">
        <v>57</v>
      </c>
      <c r="B26" s="31" t="s">
        <v>58</v>
      </c>
      <c r="C26" s="31" t="s">
        <v>59</v>
      </c>
      <c r="D26" s="4" t="s">
        <v>18</v>
      </c>
      <c r="E26" s="4">
        <v>1976</v>
      </c>
      <c r="F26" s="4">
        <v>2014</v>
      </c>
      <c r="G26" s="4">
        <v>2</v>
      </c>
      <c r="H26" s="4">
        <v>0</v>
      </c>
      <c r="I26" s="5" t="s">
        <v>200</v>
      </c>
      <c r="J26" s="5" t="s">
        <v>20</v>
      </c>
      <c r="K26" s="5" t="s">
        <v>189</v>
      </c>
      <c r="L26" s="5" t="s">
        <v>22</v>
      </c>
      <c r="M26" s="5" t="s">
        <v>186</v>
      </c>
      <c r="N26" s="5" t="s">
        <v>23</v>
      </c>
      <c r="O26" s="4" t="s">
        <v>24</v>
      </c>
      <c r="P26" s="4">
        <v>2766</v>
      </c>
      <c r="Q26" s="3">
        <f>2519975.04666264+570000</f>
        <v>3089975.0466626398</v>
      </c>
      <c r="R26" s="15"/>
    </row>
    <row r="27" spans="1:18" ht="33.75" x14ac:dyDescent="0.25">
      <c r="A27" s="31"/>
      <c r="B27" s="31"/>
      <c r="C27" s="31"/>
      <c r="D27" s="4" t="s">
        <v>201</v>
      </c>
      <c r="E27" s="4">
        <v>2008</v>
      </c>
      <c r="F27" s="4">
        <v>2015</v>
      </c>
      <c r="G27" s="4">
        <v>1</v>
      </c>
      <c r="H27" s="4">
        <v>0</v>
      </c>
      <c r="I27" s="5" t="s">
        <v>27</v>
      </c>
      <c r="J27" s="5" t="s">
        <v>27</v>
      </c>
      <c r="K27" s="5" t="s">
        <v>202</v>
      </c>
      <c r="L27" s="5"/>
      <c r="M27" s="5"/>
      <c r="N27" s="5"/>
      <c r="O27" s="4"/>
      <c r="P27" s="22">
        <v>105</v>
      </c>
      <c r="Q27" s="3">
        <f>7*1500</f>
        <v>10500</v>
      </c>
      <c r="R27" s="15"/>
    </row>
    <row r="28" spans="1:18" x14ac:dyDescent="0.25">
      <c r="A28" s="31"/>
      <c r="B28" s="31"/>
      <c r="C28" s="31"/>
      <c r="D28" s="28" t="s">
        <v>29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30"/>
      <c r="Q28" s="7">
        <f>SUM(Q26:Q27)</f>
        <v>3100475.0466626398</v>
      </c>
      <c r="R28" s="15"/>
    </row>
    <row r="29" spans="1:18" ht="54.75" x14ac:dyDescent="0.25">
      <c r="A29" s="31" t="s">
        <v>61</v>
      </c>
      <c r="B29" s="31" t="s">
        <v>62</v>
      </c>
      <c r="C29" s="31" t="s">
        <v>63</v>
      </c>
      <c r="D29" s="4" t="s">
        <v>18</v>
      </c>
      <c r="E29" s="4">
        <v>1978</v>
      </c>
      <c r="F29" s="4"/>
      <c r="G29" s="4">
        <v>2</v>
      </c>
      <c r="H29" s="4">
        <v>1</v>
      </c>
      <c r="I29" s="5" t="s">
        <v>56</v>
      </c>
      <c r="J29" s="5" t="s">
        <v>20</v>
      </c>
      <c r="K29" s="5" t="s">
        <v>203</v>
      </c>
      <c r="L29" s="5"/>
      <c r="M29" s="5" t="s">
        <v>186</v>
      </c>
      <c r="N29" s="5" t="s">
        <v>23</v>
      </c>
      <c r="O29" s="4" t="s">
        <v>24</v>
      </c>
      <c r="P29" s="4">
        <v>2018</v>
      </c>
      <c r="Q29" s="3">
        <v>1838506.7404791079</v>
      </c>
      <c r="R29" s="15"/>
    </row>
    <row r="30" spans="1:18" ht="26.25" x14ac:dyDescent="0.25">
      <c r="A30" s="31"/>
      <c r="B30" s="31"/>
      <c r="C30" s="31"/>
      <c r="D30" s="4" t="s">
        <v>41</v>
      </c>
      <c r="E30" s="4">
        <v>2013</v>
      </c>
      <c r="F30" s="4"/>
      <c r="G30" s="4">
        <v>1</v>
      </c>
      <c r="H30" s="4">
        <v>0</v>
      </c>
      <c r="I30" s="5" t="s">
        <v>27</v>
      </c>
      <c r="J30" s="5" t="s">
        <v>27</v>
      </c>
      <c r="K30" s="5" t="s">
        <v>21</v>
      </c>
      <c r="L30" s="5"/>
      <c r="M30" s="5"/>
      <c r="N30" s="5"/>
      <c r="O30" s="4"/>
      <c r="P30" s="4">
        <v>96.8</v>
      </c>
      <c r="Q30" s="3">
        <v>55195.693498163106</v>
      </c>
      <c r="R30" s="15"/>
    </row>
    <row r="31" spans="1:18" ht="38.25" x14ac:dyDescent="0.25">
      <c r="A31" s="31"/>
      <c r="B31" s="31"/>
      <c r="C31" s="31"/>
      <c r="D31" s="4" t="s">
        <v>64</v>
      </c>
      <c r="E31" s="4">
        <v>1978</v>
      </c>
      <c r="F31" s="4"/>
      <c r="G31" s="4">
        <v>1</v>
      </c>
      <c r="H31" s="4">
        <v>0</v>
      </c>
      <c r="I31" s="5" t="s">
        <v>27</v>
      </c>
      <c r="J31" s="5" t="s">
        <v>27</v>
      </c>
      <c r="K31" s="5" t="s">
        <v>60</v>
      </c>
      <c r="L31" s="5"/>
      <c r="M31" s="5"/>
      <c r="N31" s="5"/>
      <c r="O31" s="4"/>
      <c r="P31" s="4">
        <v>31.2</v>
      </c>
      <c r="Q31" s="3">
        <v>17790.351674127342</v>
      </c>
      <c r="R31" s="15"/>
    </row>
    <row r="32" spans="1:18" x14ac:dyDescent="0.25">
      <c r="A32" s="31"/>
      <c r="B32" s="31"/>
      <c r="C32" s="31"/>
      <c r="D32" s="28" t="s">
        <v>29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30"/>
      <c r="Q32" s="7">
        <f>SUM(Q29:Q31)</f>
        <v>1911492.7856513984</v>
      </c>
      <c r="R32" s="15"/>
    </row>
    <row r="33" spans="1:18" ht="42" x14ac:dyDescent="0.25">
      <c r="A33" s="31" t="s">
        <v>65</v>
      </c>
      <c r="B33" s="31" t="s">
        <v>66</v>
      </c>
      <c r="C33" s="31" t="s">
        <v>67</v>
      </c>
      <c r="D33" s="4" t="s">
        <v>18</v>
      </c>
      <c r="E33" s="4">
        <v>1979</v>
      </c>
      <c r="F33" s="4">
        <v>2011</v>
      </c>
      <c r="G33" s="4">
        <v>2</v>
      </c>
      <c r="H33" s="4">
        <v>1</v>
      </c>
      <c r="I33" s="5" t="s">
        <v>56</v>
      </c>
      <c r="J33" s="5" t="s">
        <v>20</v>
      </c>
      <c r="K33" s="5" t="s">
        <v>204</v>
      </c>
      <c r="L33" s="5" t="s">
        <v>22</v>
      </c>
      <c r="M33" s="5" t="s">
        <v>186</v>
      </c>
      <c r="N33" s="5" t="s">
        <v>23</v>
      </c>
      <c r="O33" s="4" t="s">
        <v>24</v>
      </c>
      <c r="P33" s="4">
        <v>2868.3</v>
      </c>
      <c r="Q33" s="3">
        <v>3193881.605598418</v>
      </c>
      <c r="R33" s="15"/>
    </row>
    <row r="34" spans="1:18" ht="26.25" x14ac:dyDescent="0.25">
      <c r="A34" s="31"/>
      <c r="B34" s="31"/>
      <c r="C34" s="31"/>
      <c r="D34" s="4" t="s">
        <v>25</v>
      </c>
      <c r="E34" s="4">
        <v>2011</v>
      </c>
      <c r="F34" s="4"/>
      <c r="G34" s="4">
        <v>1</v>
      </c>
      <c r="H34" s="4">
        <v>0</v>
      </c>
      <c r="I34" s="5" t="s">
        <v>27</v>
      </c>
      <c r="J34" s="5" t="s">
        <v>27</v>
      </c>
      <c r="K34" s="5" t="s">
        <v>21</v>
      </c>
      <c r="L34" s="5"/>
      <c r="M34" s="5"/>
      <c r="N34" s="5"/>
      <c r="O34" s="4"/>
      <c r="P34" s="4">
        <v>289.3</v>
      </c>
      <c r="Q34" s="3">
        <v>117141.28400409775</v>
      </c>
      <c r="R34" s="15"/>
    </row>
    <row r="35" spans="1:18" x14ac:dyDescent="0.25">
      <c r="A35" s="31"/>
      <c r="B35" s="31"/>
      <c r="C35" s="31"/>
      <c r="D35" s="28" t="s">
        <v>29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30"/>
      <c r="Q35" s="7">
        <f>SUM(Q33:Q34)</f>
        <v>3311022.8896025158</v>
      </c>
      <c r="R35" s="15"/>
    </row>
    <row r="36" spans="1:18" s="12" customFormat="1" ht="45" customHeight="1" x14ac:dyDescent="0.25">
      <c r="A36" s="32" t="s">
        <v>68</v>
      </c>
      <c r="B36" s="31" t="s">
        <v>69</v>
      </c>
      <c r="C36" s="33" t="s">
        <v>206</v>
      </c>
      <c r="D36" s="8" t="s">
        <v>18</v>
      </c>
      <c r="E36" s="22">
        <v>1968</v>
      </c>
      <c r="F36" s="22">
        <v>2014</v>
      </c>
      <c r="G36" s="22">
        <v>2</v>
      </c>
      <c r="H36" s="22">
        <v>0</v>
      </c>
      <c r="I36" s="10" t="s">
        <v>177</v>
      </c>
      <c r="J36" s="10" t="s">
        <v>70</v>
      </c>
      <c r="K36" s="10" t="s">
        <v>178</v>
      </c>
      <c r="L36" s="10" t="s">
        <v>22</v>
      </c>
      <c r="M36" s="10" t="s">
        <v>208</v>
      </c>
      <c r="N36" s="10" t="s">
        <v>23</v>
      </c>
      <c r="O36" s="22" t="s">
        <v>24</v>
      </c>
      <c r="P36" s="22">
        <v>3547.2</v>
      </c>
      <c r="Q36" s="11">
        <f>2140637.16+205679.99+1388153.89+109194.76-35517.97</f>
        <v>3808147.8299999996</v>
      </c>
      <c r="R36" s="15"/>
    </row>
    <row r="37" spans="1:18" s="12" customFormat="1" ht="31.5" x14ac:dyDescent="0.25">
      <c r="A37" s="32"/>
      <c r="B37" s="31"/>
      <c r="C37" s="33"/>
      <c r="D37" s="8" t="s">
        <v>25</v>
      </c>
      <c r="E37" s="22">
        <v>1968</v>
      </c>
      <c r="F37" s="22">
        <v>2014</v>
      </c>
      <c r="G37" s="22">
        <v>1</v>
      </c>
      <c r="H37" s="22">
        <v>0</v>
      </c>
      <c r="I37" s="10" t="s">
        <v>179</v>
      </c>
      <c r="J37" s="10" t="s">
        <v>27</v>
      </c>
      <c r="K37" s="10" t="s">
        <v>178</v>
      </c>
      <c r="L37" s="10" t="s">
        <v>113</v>
      </c>
      <c r="M37" s="10" t="s">
        <v>71</v>
      </c>
      <c r="N37" s="10" t="s">
        <v>71</v>
      </c>
      <c r="O37" s="10" t="s">
        <v>71</v>
      </c>
      <c r="P37" s="22">
        <v>295.2</v>
      </c>
      <c r="Q37" s="11">
        <v>35517.97</v>
      </c>
      <c r="R37" s="15"/>
    </row>
    <row r="38" spans="1:18" s="12" customFormat="1" ht="15" customHeight="1" x14ac:dyDescent="0.25">
      <c r="A38" s="32"/>
      <c r="B38" s="31"/>
      <c r="C38" s="33"/>
      <c r="D38" s="34" t="s">
        <v>29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6"/>
      <c r="Q38" s="13">
        <f>SUM(Q36:Q37)</f>
        <v>3843665.8</v>
      </c>
      <c r="R38" s="15"/>
    </row>
    <row r="39" spans="1:18" s="12" customFormat="1" ht="45.75" customHeight="1" x14ac:dyDescent="0.25">
      <c r="A39" s="51" t="s">
        <v>74</v>
      </c>
      <c r="B39" s="48" t="s">
        <v>207</v>
      </c>
      <c r="C39" s="51" t="s">
        <v>213</v>
      </c>
      <c r="D39" s="9" t="s">
        <v>18</v>
      </c>
      <c r="E39" s="22">
        <v>1968</v>
      </c>
      <c r="F39" s="22">
        <v>2015</v>
      </c>
      <c r="G39" s="22">
        <v>2</v>
      </c>
      <c r="H39" s="22">
        <v>0</v>
      </c>
      <c r="I39" s="10" t="s">
        <v>181</v>
      </c>
      <c r="J39" s="10" t="s">
        <v>209</v>
      </c>
      <c r="K39" s="10" t="s">
        <v>210</v>
      </c>
      <c r="L39" s="10" t="s">
        <v>22</v>
      </c>
      <c r="M39" s="10" t="s">
        <v>194</v>
      </c>
      <c r="N39" s="10" t="s">
        <v>211</v>
      </c>
      <c r="O39" s="22" t="s">
        <v>24</v>
      </c>
      <c r="P39" s="22">
        <v>951</v>
      </c>
      <c r="Q39" s="11">
        <v>1141200</v>
      </c>
      <c r="R39" s="15"/>
    </row>
    <row r="40" spans="1:18" s="12" customFormat="1" ht="45" customHeight="1" x14ac:dyDescent="0.25">
      <c r="A40" s="52"/>
      <c r="B40" s="49"/>
      <c r="C40" s="52"/>
      <c r="D40" s="9" t="s">
        <v>205</v>
      </c>
      <c r="E40" s="22">
        <v>1968</v>
      </c>
      <c r="F40" s="22">
        <v>2015</v>
      </c>
      <c r="G40" s="22">
        <v>1</v>
      </c>
      <c r="H40" s="22">
        <v>1</v>
      </c>
      <c r="I40" s="10" t="s">
        <v>181</v>
      </c>
      <c r="J40" s="10" t="s">
        <v>209</v>
      </c>
      <c r="K40" s="10" t="s">
        <v>212</v>
      </c>
      <c r="L40" s="10" t="s">
        <v>22</v>
      </c>
      <c r="M40" s="22" t="s">
        <v>26</v>
      </c>
      <c r="N40" s="22" t="s">
        <v>26</v>
      </c>
      <c r="O40" s="22" t="s">
        <v>26</v>
      </c>
      <c r="P40" s="22">
        <v>30</v>
      </c>
      <c r="Q40" s="11">
        <f>P40*500</f>
        <v>15000</v>
      </c>
      <c r="R40" s="15"/>
    </row>
    <row r="41" spans="1:18" s="12" customFormat="1" ht="46.5" customHeight="1" x14ac:dyDescent="0.25">
      <c r="A41" s="52"/>
      <c r="B41" s="49"/>
      <c r="C41" s="52"/>
      <c r="D41" s="9" t="s">
        <v>192</v>
      </c>
      <c r="E41" s="22">
        <v>2015</v>
      </c>
      <c r="F41" s="22"/>
      <c r="G41" s="22">
        <v>1</v>
      </c>
      <c r="H41" s="22">
        <v>0</v>
      </c>
      <c r="I41" s="10" t="s">
        <v>27</v>
      </c>
      <c r="J41" s="10" t="s">
        <v>27</v>
      </c>
      <c r="K41" s="10" t="s">
        <v>212</v>
      </c>
      <c r="L41" s="22" t="s">
        <v>26</v>
      </c>
      <c r="M41" s="22" t="s">
        <v>26</v>
      </c>
      <c r="N41" s="22" t="s">
        <v>26</v>
      </c>
      <c r="O41" s="22" t="s">
        <v>26</v>
      </c>
      <c r="P41" s="22">
        <v>24</v>
      </c>
      <c r="Q41" s="11">
        <f>P41*405</f>
        <v>9720</v>
      </c>
      <c r="R41" s="15"/>
    </row>
    <row r="42" spans="1:18" s="12" customFormat="1" ht="20.25" customHeight="1" x14ac:dyDescent="0.25">
      <c r="A42" s="53"/>
      <c r="B42" s="50"/>
      <c r="C42" s="53"/>
      <c r="D42" s="9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1" t="s">
        <v>43</v>
      </c>
      <c r="Q42" s="13">
        <f>SUM(Q39:Q41)</f>
        <v>1165920</v>
      </c>
      <c r="R42" s="15"/>
    </row>
    <row r="43" spans="1:18" ht="24.75" customHeight="1" x14ac:dyDescent="0.25">
      <c r="A43" s="42" t="s">
        <v>72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7">
        <f>Q38+Q35+Q32+Q28+Q25+Q22+Q18+Q14+Q10+Q7+Q42</f>
        <v>20071574.017855231</v>
      </c>
      <c r="R43" s="2"/>
    </row>
    <row r="44" spans="1:18" ht="15.75" x14ac:dyDescent="0.25">
      <c r="A44" s="46" t="s">
        <v>73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spans="1:18" ht="41.25" customHeight="1" x14ac:dyDescent="0.25">
      <c r="A45" s="31" t="s">
        <v>74</v>
      </c>
      <c r="B45" s="31" t="s">
        <v>75</v>
      </c>
      <c r="C45" s="31" t="s">
        <v>76</v>
      </c>
      <c r="D45" s="31" t="s">
        <v>77</v>
      </c>
      <c r="E45" s="31">
        <v>1979</v>
      </c>
      <c r="F45" s="31">
        <v>2004</v>
      </c>
      <c r="G45" s="31">
        <v>4</v>
      </c>
      <c r="H45" s="31">
        <v>0</v>
      </c>
      <c r="I45" s="39" t="s">
        <v>56</v>
      </c>
      <c r="J45" s="39" t="s">
        <v>20</v>
      </c>
      <c r="K45" s="39" t="s">
        <v>33</v>
      </c>
      <c r="L45" s="39" t="s">
        <v>22</v>
      </c>
      <c r="M45" s="5" t="s">
        <v>183</v>
      </c>
      <c r="N45" s="39" t="s">
        <v>23</v>
      </c>
      <c r="O45" s="31" t="s">
        <v>24</v>
      </c>
      <c r="P45" s="37">
        <v>9688</v>
      </c>
      <c r="Q45" s="38">
        <v>6203151.9500000002</v>
      </c>
      <c r="R45" s="2"/>
    </row>
    <row r="46" spans="1:18" ht="20.25" x14ac:dyDescent="0.25">
      <c r="A46" s="31"/>
      <c r="B46" s="31"/>
      <c r="C46" s="31"/>
      <c r="D46" s="31"/>
      <c r="E46" s="31"/>
      <c r="F46" s="31"/>
      <c r="G46" s="31"/>
      <c r="H46" s="31"/>
      <c r="I46" s="39"/>
      <c r="J46" s="39"/>
      <c r="K46" s="39"/>
      <c r="L46" s="39"/>
      <c r="M46" s="5" t="s">
        <v>78</v>
      </c>
      <c r="N46" s="39"/>
      <c r="O46" s="31"/>
      <c r="P46" s="37"/>
      <c r="Q46" s="37"/>
      <c r="R46" s="2"/>
    </row>
    <row r="47" spans="1:18" ht="38.25" x14ac:dyDescent="0.25">
      <c r="A47" s="4" t="s">
        <v>79</v>
      </c>
      <c r="B47" s="4" t="s">
        <v>80</v>
      </c>
      <c r="C47" s="4" t="s">
        <v>81</v>
      </c>
      <c r="D47" s="4" t="s">
        <v>77</v>
      </c>
      <c r="E47" s="4">
        <v>1939</v>
      </c>
      <c r="F47" s="4">
        <v>2002</v>
      </c>
      <c r="G47" s="4">
        <v>4</v>
      </c>
      <c r="H47" s="4">
        <v>0</v>
      </c>
      <c r="I47" s="5" t="s">
        <v>19</v>
      </c>
      <c r="J47" s="5" t="s">
        <v>27</v>
      </c>
      <c r="K47" s="5" t="s">
        <v>82</v>
      </c>
      <c r="L47" s="5" t="s">
        <v>22</v>
      </c>
      <c r="M47" s="5" t="s">
        <v>183</v>
      </c>
      <c r="N47" s="5" t="s">
        <v>23</v>
      </c>
      <c r="O47" s="4" t="s">
        <v>24</v>
      </c>
      <c r="P47" s="6">
        <v>8575</v>
      </c>
      <c r="Q47" s="7">
        <v>5490506.5992794577</v>
      </c>
      <c r="R47" s="2"/>
    </row>
    <row r="48" spans="1:18" ht="38.25" x14ac:dyDescent="0.25">
      <c r="A48" s="4" t="s">
        <v>83</v>
      </c>
      <c r="B48" s="4" t="s">
        <v>84</v>
      </c>
      <c r="C48" s="4" t="s">
        <v>85</v>
      </c>
      <c r="D48" s="4" t="s">
        <v>77</v>
      </c>
      <c r="E48" s="4">
        <v>1964</v>
      </c>
      <c r="F48" s="4">
        <v>2011</v>
      </c>
      <c r="G48" s="4">
        <v>4</v>
      </c>
      <c r="H48" s="4">
        <v>1</v>
      </c>
      <c r="I48" s="5" t="s">
        <v>19</v>
      </c>
      <c r="J48" s="5" t="s">
        <v>20</v>
      </c>
      <c r="K48" s="5" t="s">
        <v>21</v>
      </c>
      <c r="L48" s="5" t="s">
        <v>22</v>
      </c>
      <c r="M48" s="5" t="s">
        <v>187</v>
      </c>
      <c r="N48" s="5" t="s">
        <v>23</v>
      </c>
      <c r="O48" s="4" t="s">
        <v>24</v>
      </c>
      <c r="P48" s="6">
        <v>10081.200000000001</v>
      </c>
      <c r="Q48" s="7">
        <v>7889340.4135434628</v>
      </c>
      <c r="R48" s="2"/>
    </row>
    <row r="49" spans="1:18" ht="32.25" x14ac:dyDescent="0.25">
      <c r="A49" s="31" t="s">
        <v>86</v>
      </c>
      <c r="B49" s="31" t="s">
        <v>87</v>
      </c>
      <c r="C49" s="31" t="s">
        <v>88</v>
      </c>
      <c r="D49" s="4" t="s">
        <v>77</v>
      </c>
      <c r="E49" s="4">
        <v>1972</v>
      </c>
      <c r="F49" s="4">
        <v>2002</v>
      </c>
      <c r="G49" s="4">
        <v>4</v>
      </c>
      <c r="H49" s="4">
        <v>1</v>
      </c>
      <c r="I49" s="5" t="s">
        <v>56</v>
      </c>
      <c r="J49" s="5" t="s">
        <v>20</v>
      </c>
      <c r="K49" s="5" t="s">
        <v>21</v>
      </c>
      <c r="L49" s="5" t="s">
        <v>22</v>
      </c>
      <c r="M49" s="5" t="s">
        <v>183</v>
      </c>
      <c r="N49" s="5" t="s">
        <v>23</v>
      </c>
      <c r="O49" s="4" t="s">
        <v>24</v>
      </c>
      <c r="P49" s="4">
        <v>5728</v>
      </c>
      <c r="Q49" s="3">
        <f>3667594.3790872+50000</f>
        <v>3717594.3790871999</v>
      </c>
      <c r="R49" s="2"/>
    </row>
    <row r="50" spans="1:18" ht="24" x14ac:dyDescent="0.25">
      <c r="A50" s="31"/>
      <c r="B50" s="31"/>
      <c r="C50" s="31"/>
      <c r="D50" s="4" t="s">
        <v>89</v>
      </c>
      <c r="E50" s="4">
        <v>1972</v>
      </c>
      <c r="F50" s="4"/>
      <c r="G50" s="4"/>
      <c r="H50" s="4"/>
      <c r="I50" s="5" t="s">
        <v>90</v>
      </c>
      <c r="J50" s="5" t="s">
        <v>27</v>
      </c>
      <c r="K50" s="5" t="s">
        <v>52</v>
      </c>
      <c r="L50" s="5"/>
      <c r="M50" s="5"/>
      <c r="N50" s="5"/>
      <c r="O50" s="4"/>
      <c r="P50" s="4">
        <v>137.15</v>
      </c>
      <c r="Q50" s="3">
        <v>29272.030324244028</v>
      </c>
      <c r="R50" s="2"/>
    </row>
    <row r="51" spans="1:18" x14ac:dyDescent="0.25">
      <c r="A51" s="31"/>
      <c r="B51" s="31"/>
      <c r="C51" s="31"/>
      <c r="D51" s="28" t="s">
        <v>43</v>
      </c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30"/>
      <c r="Q51" s="7">
        <f>SUM(Q49:Q50)</f>
        <v>3746866.4094114439</v>
      </c>
      <c r="R51" s="2"/>
    </row>
    <row r="52" spans="1:18" ht="38.25" x14ac:dyDescent="0.25">
      <c r="A52" s="4" t="s">
        <v>91</v>
      </c>
      <c r="B52" s="4" t="s">
        <v>92</v>
      </c>
      <c r="C52" s="4" t="s">
        <v>93</v>
      </c>
      <c r="D52" s="4" t="s">
        <v>77</v>
      </c>
      <c r="E52" s="4">
        <v>1978</v>
      </c>
      <c r="F52" s="4">
        <v>2008</v>
      </c>
      <c r="G52" s="4">
        <v>4</v>
      </c>
      <c r="H52" s="4">
        <v>0</v>
      </c>
      <c r="I52" s="5" t="s">
        <v>56</v>
      </c>
      <c r="J52" s="5" t="s">
        <v>20</v>
      </c>
      <c r="K52" s="5" t="s">
        <v>33</v>
      </c>
      <c r="L52" s="5" t="s">
        <v>22</v>
      </c>
      <c r="M52" s="5" t="s">
        <v>183</v>
      </c>
      <c r="N52" s="5" t="s">
        <v>23</v>
      </c>
      <c r="O52" s="4" t="s">
        <v>24</v>
      </c>
      <c r="P52" s="6">
        <v>9239</v>
      </c>
      <c r="Q52" s="7">
        <v>5915660.6962965494</v>
      </c>
      <c r="R52" s="2"/>
    </row>
    <row r="53" spans="1:18" ht="38.25" x14ac:dyDescent="0.25">
      <c r="A53" s="4" t="s">
        <v>94</v>
      </c>
      <c r="B53" s="4" t="s">
        <v>95</v>
      </c>
      <c r="C53" s="4" t="s">
        <v>93</v>
      </c>
      <c r="D53" s="4" t="s">
        <v>77</v>
      </c>
      <c r="E53" s="4">
        <v>1995</v>
      </c>
      <c r="F53" s="4">
        <v>2005</v>
      </c>
      <c r="G53" s="4">
        <v>3</v>
      </c>
      <c r="H53" s="4">
        <v>0</v>
      </c>
      <c r="I53" s="5" t="s">
        <v>19</v>
      </c>
      <c r="J53" s="5" t="s">
        <v>20</v>
      </c>
      <c r="K53" s="5" t="s">
        <v>33</v>
      </c>
      <c r="L53" s="5" t="s">
        <v>22</v>
      </c>
      <c r="M53" s="5" t="s">
        <v>183</v>
      </c>
      <c r="N53" s="5" t="s">
        <v>23</v>
      </c>
      <c r="O53" s="4" t="s">
        <v>24</v>
      </c>
      <c r="P53" s="6">
        <v>3265</v>
      </c>
      <c r="Q53" s="7">
        <v>2090554.4077722949</v>
      </c>
      <c r="R53" s="2"/>
    </row>
    <row r="54" spans="1:18" ht="38.25" x14ac:dyDescent="0.25">
      <c r="A54" s="4" t="s">
        <v>96</v>
      </c>
      <c r="B54" s="4" t="s">
        <v>97</v>
      </c>
      <c r="C54" s="4" t="s">
        <v>98</v>
      </c>
      <c r="D54" s="4" t="s">
        <v>77</v>
      </c>
      <c r="E54" s="4">
        <v>1980</v>
      </c>
      <c r="F54" s="4">
        <v>2008</v>
      </c>
      <c r="G54" s="4">
        <v>4</v>
      </c>
      <c r="H54" s="4">
        <v>0</v>
      </c>
      <c r="I54" s="5" t="s">
        <v>56</v>
      </c>
      <c r="J54" s="5" t="s">
        <v>20</v>
      </c>
      <c r="K54" s="5" t="s">
        <v>21</v>
      </c>
      <c r="L54" s="5" t="s">
        <v>22</v>
      </c>
      <c r="M54" s="5" t="s">
        <v>186</v>
      </c>
      <c r="N54" s="5" t="s">
        <v>23</v>
      </c>
      <c r="O54" s="4" t="s">
        <v>24</v>
      </c>
      <c r="P54" s="6">
        <v>9781</v>
      </c>
      <c r="Q54" s="7">
        <f>6262699.14+61000</f>
        <v>6323699.1399999997</v>
      </c>
      <c r="R54" s="2"/>
    </row>
    <row r="55" spans="1:18" ht="31.5" x14ac:dyDescent="0.25">
      <c r="A55" s="31" t="s">
        <v>99</v>
      </c>
      <c r="B55" s="31" t="s">
        <v>100</v>
      </c>
      <c r="C55" s="31" t="s">
        <v>101</v>
      </c>
      <c r="D55" s="4" t="s">
        <v>77</v>
      </c>
      <c r="E55" s="4">
        <v>1967</v>
      </c>
      <c r="F55" s="4">
        <v>2007</v>
      </c>
      <c r="G55" s="4">
        <v>4</v>
      </c>
      <c r="H55" s="4">
        <v>0</v>
      </c>
      <c r="I55" s="5" t="s">
        <v>19</v>
      </c>
      <c r="J55" s="5" t="s">
        <v>20</v>
      </c>
      <c r="K55" s="5" t="s">
        <v>21</v>
      </c>
      <c r="L55" s="5" t="s">
        <v>22</v>
      </c>
      <c r="M55" s="5" t="s">
        <v>183</v>
      </c>
      <c r="N55" s="5" t="s">
        <v>23</v>
      </c>
      <c r="O55" s="4" t="s">
        <v>24</v>
      </c>
      <c r="P55" s="4">
        <v>4650</v>
      </c>
      <c r="Q55" s="3">
        <f>3638994.65569348</f>
        <v>3638994.6556934798</v>
      </c>
      <c r="R55" s="2"/>
    </row>
    <row r="56" spans="1:18" ht="26.25" x14ac:dyDescent="0.25">
      <c r="A56" s="31"/>
      <c r="B56" s="31"/>
      <c r="C56" s="31"/>
      <c r="D56" s="4" t="s">
        <v>102</v>
      </c>
      <c r="E56" s="4">
        <v>1967</v>
      </c>
      <c r="F56" s="4"/>
      <c r="G56" s="4"/>
      <c r="H56" s="4"/>
      <c r="I56" s="5" t="s">
        <v>19</v>
      </c>
      <c r="J56" s="5" t="s">
        <v>20</v>
      </c>
      <c r="K56" s="5" t="s">
        <v>52</v>
      </c>
      <c r="L56" s="5"/>
      <c r="M56" s="5"/>
      <c r="N56" s="5"/>
      <c r="O56" s="4"/>
      <c r="P56" s="4">
        <v>135.5</v>
      </c>
      <c r="Q56" s="3">
        <v>28919.869551112402</v>
      </c>
      <c r="R56" s="2"/>
    </row>
    <row r="57" spans="1:18" x14ac:dyDescent="0.25">
      <c r="A57" s="31"/>
      <c r="B57" s="31"/>
      <c r="C57" s="31"/>
      <c r="D57" s="28" t="s">
        <v>43</v>
      </c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30"/>
      <c r="Q57" s="7">
        <f>SUM(Q55:Q56)</f>
        <v>3667914.5252445922</v>
      </c>
      <c r="R57" s="2"/>
    </row>
    <row r="58" spans="1:18" ht="38.25" x14ac:dyDescent="0.25">
      <c r="A58" s="4" t="s">
        <v>103</v>
      </c>
      <c r="B58" s="4" t="s">
        <v>104</v>
      </c>
      <c r="C58" s="4" t="s">
        <v>105</v>
      </c>
      <c r="D58" s="4" t="s">
        <v>77</v>
      </c>
      <c r="E58" s="4">
        <v>1958</v>
      </c>
      <c r="F58" s="4">
        <v>2012</v>
      </c>
      <c r="G58" s="4">
        <v>4</v>
      </c>
      <c r="H58" s="4">
        <v>0</v>
      </c>
      <c r="I58" s="5" t="s">
        <v>19</v>
      </c>
      <c r="J58" s="5" t="s">
        <v>20</v>
      </c>
      <c r="K58" s="5" t="s">
        <v>21</v>
      </c>
      <c r="L58" s="5" t="s">
        <v>22</v>
      </c>
      <c r="M58" s="5" t="s">
        <v>183</v>
      </c>
      <c r="N58" s="5" t="s">
        <v>23</v>
      </c>
      <c r="O58" s="4" t="s">
        <v>24</v>
      </c>
      <c r="P58" s="6">
        <v>4848</v>
      </c>
      <c r="Q58" s="7">
        <v>3793945.3958713952</v>
      </c>
      <c r="R58" s="2"/>
    </row>
    <row r="59" spans="1:18" ht="31.5" x14ac:dyDescent="0.25">
      <c r="A59" s="31" t="s">
        <v>106</v>
      </c>
      <c r="B59" s="31" t="s">
        <v>107</v>
      </c>
      <c r="C59" s="31" t="s">
        <v>108</v>
      </c>
      <c r="D59" s="4" t="s">
        <v>77</v>
      </c>
      <c r="E59" s="4">
        <v>1959</v>
      </c>
      <c r="F59" s="4">
        <v>2013</v>
      </c>
      <c r="G59" s="4">
        <v>3</v>
      </c>
      <c r="H59" s="4">
        <v>0</v>
      </c>
      <c r="I59" s="5" t="s">
        <v>19</v>
      </c>
      <c r="J59" s="5" t="s">
        <v>20</v>
      </c>
      <c r="K59" s="5" t="s">
        <v>21</v>
      </c>
      <c r="L59" s="5" t="s">
        <v>22</v>
      </c>
      <c r="M59" s="5" t="s">
        <v>183</v>
      </c>
      <c r="N59" s="5" t="s">
        <v>23</v>
      </c>
      <c r="O59" s="4" t="s">
        <v>24</v>
      </c>
      <c r="P59" s="4">
        <v>2219</v>
      </c>
      <c r="Q59" s="3">
        <f>1420808.65+35000</f>
        <v>1455808.65</v>
      </c>
      <c r="R59" s="2"/>
    </row>
    <row r="60" spans="1:18" ht="26.25" x14ac:dyDescent="0.25">
      <c r="A60" s="31"/>
      <c r="B60" s="31"/>
      <c r="C60" s="31"/>
      <c r="D60" s="4" t="s">
        <v>109</v>
      </c>
      <c r="E60" s="4">
        <v>1959</v>
      </c>
      <c r="F60" s="4"/>
      <c r="G60" s="4">
        <v>1</v>
      </c>
      <c r="H60" s="4">
        <v>0</v>
      </c>
      <c r="I60" s="5" t="s">
        <v>19</v>
      </c>
      <c r="J60" s="5" t="s">
        <v>20</v>
      </c>
      <c r="K60" s="5" t="s">
        <v>110</v>
      </c>
      <c r="L60" s="5"/>
      <c r="M60" s="5"/>
      <c r="N60" s="5"/>
      <c r="O60" s="4"/>
      <c r="P60" s="4">
        <v>214.7</v>
      </c>
      <c r="Q60" s="3">
        <v>45823.586661430498</v>
      </c>
      <c r="R60" s="2"/>
    </row>
    <row r="61" spans="1:18" x14ac:dyDescent="0.25">
      <c r="A61" s="31"/>
      <c r="B61" s="31"/>
      <c r="C61" s="31"/>
      <c r="D61" s="28" t="s">
        <v>43</v>
      </c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30"/>
      <c r="Q61" s="7">
        <f>SUM(Q59:Q60)</f>
        <v>1501632.2366614304</v>
      </c>
      <c r="R61" s="2"/>
    </row>
    <row r="62" spans="1:18" ht="49.5" x14ac:dyDescent="0.25">
      <c r="A62" s="4" t="s">
        <v>111</v>
      </c>
      <c r="B62" s="4" t="s">
        <v>115</v>
      </c>
      <c r="C62" s="4" t="s">
        <v>116</v>
      </c>
      <c r="D62" s="4" t="s">
        <v>77</v>
      </c>
      <c r="E62" s="4">
        <v>1900</v>
      </c>
      <c r="F62" s="4">
        <v>2013</v>
      </c>
      <c r="G62" s="4">
        <v>3</v>
      </c>
      <c r="H62" s="4">
        <v>0</v>
      </c>
      <c r="I62" s="5" t="s">
        <v>19</v>
      </c>
      <c r="J62" s="5" t="s">
        <v>20</v>
      </c>
      <c r="K62" s="5" t="s">
        <v>21</v>
      </c>
      <c r="L62" s="5" t="s">
        <v>22</v>
      </c>
      <c r="M62" s="5" t="s">
        <v>184</v>
      </c>
      <c r="N62" s="5" t="s">
        <v>23</v>
      </c>
      <c r="O62" s="4" t="s">
        <v>24</v>
      </c>
      <c r="P62" s="6">
        <v>1844</v>
      </c>
      <c r="Q62" s="7">
        <v>1180699.0284631278</v>
      </c>
      <c r="R62" s="2"/>
    </row>
    <row r="63" spans="1:18" ht="42" x14ac:dyDescent="0.25">
      <c r="A63" s="31" t="s">
        <v>114</v>
      </c>
      <c r="B63" s="31" t="s">
        <v>118</v>
      </c>
      <c r="C63" s="31" t="s">
        <v>119</v>
      </c>
      <c r="D63" s="4" t="s">
        <v>77</v>
      </c>
      <c r="E63" s="4">
        <v>1951</v>
      </c>
      <c r="F63" s="4">
        <v>2012</v>
      </c>
      <c r="G63" s="4">
        <v>2</v>
      </c>
      <c r="H63" s="4">
        <v>0</v>
      </c>
      <c r="I63" s="5" t="s">
        <v>19</v>
      </c>
      <c r="J63" s="5" t="s">
        <v>112</v>
      </c>
      <c r="K63" s="5" t="s">
        <v>120</v>
      </c>
      <c r="L63" s="5" t="s">
        <v>22</v>
      </c>
      <c r="M63" s="5" t="s">
        <v>183</v>
      </c>
      <c r="N63" s="5" t="s">
        <v>23</v>
      </c>
      <c r="O63" s="4" t="s">
        <v>24</v>
      </c>
      <c r="P63" s="4">
        <v>1705</v>
      </c>
      <c r="Q63" s="3">
        <v>1334298.0404209425</v>
      </c>
      <c r="R63" s="2"/>
    </row>
    <row r="64" spans="1:18" ht="24" x14ac:dyDescent="0.25">
      <c r="A64" s="31"/>
      <c r="B64" s="31"/>
      <c r="C64" s="31"/>
      <c r="D64" s="4" t="s">
        <v>121</v>
      </c>
      <c r="E64" s="4">
        <v>1989</v>
      </c>
      <c r="F64" s="4"/>
      <c r="G64" s="4">
        <v>1</v>
      </c>
      <c r="H64" s="4">
        <v>0</v>
      </c>
      <c r="I64" s="5" t="s">
        <v>19</v>
      </c>
      <c r="J64" s="5" t="s">
        <v>112</v>
      </c>
      <c r="K64" s="5" t="s">
        <v>122</v>
      </c>
      <c r="L64" s="5" t="s">
        <v>113</v>
      </c>
      <c r="M64" s="5"/>
      <c r="N64" s="5"/>
      <c r="O64" s="5"/>
      <c r="P64" s="4">
        <v>150</v>
      </c>
      <c r="Q64" s="3">
        <v>53357.692898731366</v>
      </c>
      <c r="R64" s="2"/>
    </row>
    <row r="65" spans="1:18" x14ac:dyDescent="0.25">
      <c r="A65" s="31"/>
      <c r="B65" s="31"/>
      <c r="C65" s="31"/>
      <c r="D65" s="28" t="s">
        <v>43</v>
      </c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30"/>
      <c r="Q65" s="7">
        <f>Q64+Q63</f>
        <v>1387655.7333196739</v>
      </c>
      <c r="R65" s="2"/>
    </row>
    <row r="66" spans="1:18" ht="34.5" x14ac:dyDescent="0.25">
      <c r="A66" s="31" t="s">
        <v>117</v>
      </c>
      <c r="B66" s="31" t="s">
        <v>118</v>
      </c>
      <c r="C66" s="31" t="s">
        <v>124</v>
      </c>
      <c r="D66" s="4" t="s">
        <v>125</v>
      </c>
      <c r="E66" s="4">
        <v>1961</v>
      </c>
      <c r="F66" s="4">
        <v>2012</v>
      </c>
      <c r="G66" s="4">
        <v>3</v>
      </c>
      <c r="H66" s="4">
        <v>0</v>
      </c>
      <c r="I66" s="5" t="s">
        <v>19</v>
      </c>
      <c r="J66" s="5" t="s">
        <v>20</v>
      </c>
      <c r="K66" s="5" t="s">
        <v>21</v>
      </c>
      <c r="L66" s="5" t="s">
        <v>113</v>
      </c>
      <c r="M66" s="5" t="s">
        <v>183</v>
      </c>
      <c r="N66" s="5" t="s">
        <v>23</v>
      </c>
      <c r="O66" s="4" t="s">
        <v>24</v>
      </c>
      <c r="P66" s="4">
        <v>1370</v>
      </c>
      <c r="Q66" s="3">
        <v>1072133.9093118424</v>
      </c>
      <c r="R66" s="2"/>
    </row>
    <row r="67" spans="1:18" ht="27.75" x14ac:dyDescent="0.25">
      <c r="A67" s="31"/>
      <c r="B67" s="31"/>
      <c r="C67" s="31"/>
      <c r="D67" s="4" t="s">
        <v>126</v>
      </c>
      <c r="E67" s="4">
        <v>1975</v>
      </c>
      <c r="F67" s="4">
        <v>2012</v>
      </c>
      <c r="G67" s="4">
        <v>1</v>
      </c>
      <c r="H67" s="4">
        <v>0</v>
      </c>
      <c r="I67" s="5" t="s">
        <v>19</v>
      </c>
      <c r="J67" s="5" t="s">
        <v>20</v>
      </c>
      <c r="K67" s="5" t="s">
        <v>21</v>
      </c>
      <c r="L67" s="5" t="s">
        <v>113</v>
      </c>
      <c r="M67" s="5" t="s">
        <v>183</v>
      </c>
      <c r="N67" s="5" t="s">
        <v>23</v>
      </c>
      <c r="O67" s="4" t="s">
        <v>24</v>
      </c>
      <c r="P67" s="4">
        <v>304</v>
      </c>
      <c r="Q67" s="3">
        <v>164370.15156430527</v>
      </c>
      <c r="R67" s="2"/>
    </row>
    <row r="68" spans="1:18" x14ac:dyDescent="0.25">
      <c r="A68" s="31"/>
      <c r="B68" s="31"/>
      <c r="C68" s="31"/>
      <c r="D68" s="28" t="s">
        <v>43</v>
      </c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30"/>
      <c r="Q68" s="7">
        <f>Q67+Q66</f>
        <v>1236504.0608761476</v>
      </c>
      <c r="R68" s="2"/>
    </row>
    <row r="69" spans="1:18" ht="31.5" x14ac:dyDescent="0.25">
      <c r="A69" s="31" t="s">
        <v>123</v>
      </c>
      <c r="B69" s="31" t="s">
        <v>128</v>
      </c>
      <c r="C69" s="31" t="s">
        <v>129</v>
      </c>
      <c r="D69" s="4" t="s">
        <v>77</v>
      </c>
      <c r="E69" s="4">
        <v>1961</v>
      </c>
      <c r="F69" s="4">
        <v>2011</v>
      </c>
      <c r="G69" s="4">
        <v>2</v>
      </c>
      <c r="H69" s="4">
        <v>0</v>
      </c>
      <c r="I69" s="5" t="s">
        <v>19</v>
      </c>
      <c r="J69" s="5" t="s">
        <v>20</v>
      </c>
      <c r="K69" s="5" t="s">
        <v>189</v>
      </c>
      <c r="L69" s="5" t="s">
        <v>22</v>
      </c>
      <c r="M69" s="5" t="s">
        <v>186</v>
      </c>
      <c r="N69" s="5" t="s">
        <v>23</v>
      </c>
      <c r="O69" s="4" t="s">
        <v>24</v>
      </c>
      <c r="P69" s="4">
        <v>1352</v>
      </c>
      <c r="Q69" s="3">
        <v>865675.20958901767</v>
      </c>
      <c r="R69" s="2"/>
    </row>
    <row r="70" spans="1:18" ht="31.5" x14ac:dyDescent="0.25">
      <c r="A70" s="31"/>
      <c r="B70" s="31"/>
      <c r="C70" s="31"/>
      <c r="D70" s="4" t="s">
        <v>130</v>
      </c>
      <c r="E70" s="4">
        <v>1988</v>
      </c>
      <c r="F70" s="4"/>
      <c r="G70" s="4">
        <v>2</v>
      </c>
      <c r="H70" s="4">
        <v>0</v>
      </c>
      <c r="I70" s="5" t="s">
        <v>19</v>
      </c>
      <c r="J70" s="5" t="s">
        <v>20</v>
      </c>
      <c r="K70" s="5" t="s">
        <v>21</v>
      </c>
      <c r="L70" s="5" t="s">
        <v>22</v>
      </c>
      <c r="M70" s="5" t="s">
        <v>186</v>
      </c>
      <c r="N70" s="5" t="s">
        <v>23</v>
      </c>
      <c r="O70" s="4" t="s">
        <v>24</v>
      </c>
      <c r="P70" s="4">
        <v>411</v>
      </c>
      <c r="Q70" s="3">
        <v>321640.17279355269</v>
      </c>
      <c r="R70" s="2"/>
    </row>
    <row r="71" spans="1:18" ht="37.5" customHeight="1" x14ac:dyDescent="0.25">
      <c r="A71" s="31"/>
      <c r="B71" s="31"/>
      <c r="C71" s="31"/>
      <c r="D71" s="4" t="s">
        <v>131</v>
      </c>
      <c r="E71" s="4">
        <v>1961</v>
      </c>
      <c r="F71" s="4">
        <v>2015</v>
      </c>
      <c r="G71" s="4">
        <v>3</v>
      </c>
      <c r="H71" s="4">
        <v>0</v>
      </c>
      <c r="I71" s="5" t="s">
        <v>19</v>
      </c>
      <c r="J71" s="5" t="s">
        <v>20</v>
      </c>
      <c r="K71" s="5" t="s">
        <v>214</v>
      </c>
      <c r="L71" s="5" t="s">
        <v>22</v>
      </c>
      <c r="M71" s="5" t="s">
        <v>194</v>
      </c>
      <c r="N71" s="5" t="s">
        <v>23</v>
      </c>
      <c r="O71" s="4" t="s">
        <v>24</v>
      </c>
      <c r="P71" s="4">
        <v>2069</v>
      </c>
      <c r="Q71" s="3">
        <f>1619156.98+900000</f>
        <v>2519156.98</v>
      </c>
      <c r="R71" s="2"/>
    </row>
    <row r="72" spans="1:18" ht="30.75" x14ac:dyDescent="0.25">
      <c r="A72" s="31"/>
      <c r="B72" s="31"/>
      <c r="C72" s="31"/>
      <c r="D72" s="4" t="s">
        <v>121</v>
      </c>
      <c r="E72" s="4">
        <v>1961</v>
      </c>
      <c r="F72" s="4">
        <v>2013</v>
      </c>
      <c r="G72" s="4">
        <v>1</v>
      </c>
      <c r="H72" s="4">
        <v>0</v>
      </c>
      <c r="I72" s="5" t="s">
        <v>132</v>
      </c>
      <c r="J72" s="5" t="s">
        <v>133</v>
      </c>
      <c r="K72" s="5" t="s">
        <v>215</v>
      </c>
      <c r="L72" s="5" t="s">
        <v>134</v>
      </c>
      <c r="M72" s="5"/>
      <c r="N72" s="5"/>
      <c r="O72" s="4"/>
      <c r="P72" s="4">
        <v>207</v>
      </c>
      <c r="Q72" s="3">
        <f>58906.89+30000</f>
        <v>88906.89</v>
      </c>
      <c r="R72" s="2"/>
    </row>
    <row r="73" spans="1:18" x14ac:dyDescent="0.25">
      <c r="A73" s="31"/>
      <c r="B73" s="31"/>
      <c r="C73" s="31"/>
      <c r="D73" s="28" t="s">
        <v>43</v>
      </c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30"/>
      <c r="Q73" s="7">
        <f>SUM(Q69:Q72)</f>
        <v>3795379.2523825704</v>
      </c>
      <c r="R73" s="2"/>
    </row>
    <row r="74" spans="1:18" ht="38.25" x14ac:dyDescent="0.25">
      <c r="A74" s="4" t="s">
        <v>127</v>
      </c>
      <c r="B74" s="4" t="s">
        <v>136</v>
      </c>
      <c r="C74" s="4" t="s">
        <v>137</v>
      </c>
      <c r="D74" s="4" t="s">
        <v>77</v>
      </c>
      <c r="E74" s="4">
        <v>1932</v>
      </c>
      <c r="F74" s="4"/>
      <c r="G74" s="4">
        <v>2</v>
      </c>
      <c r="H74" s="4">
        <v>0</v>
      </c>
      <c r="I74" s="5" t="s">
        <v>19</v>
      </c>
      <c r="J74" s="5" t="s">
        <v>112</v>
      </c>
      <c r="K74" s="5" t="s">
        <v>21</v>
      </c>
      <c r="L74" s="5" t="s">
        <v>22</v>
      </c>
      <c r="M74" s="5" t="s">
        <v>194</v>
      </c>
      <c r="N74" s="5" t="s">
        <v>23</v>
      </c>
      <c r="O74" s="4" t="s">
        <v>24</v>
      </c>
      <c r="P74" s="6">
        <v>715</v>
      </c>
      <c r="Q74" s="7">
        <v>559544.33953136299</v>
      </c>
      <c r="R74" s="2"/>
    </row>
    <row r="75" spans="1:18" ht="33" x14ac:dyDescent="0.25">
      <c r="A75" s="31" t="s">
        <v>135</v>
      </c>
      <c r="B75" s="31" t="s">
        <v>139</v>
      </c>
      <c r="C75" s="31" t="s">
        <v>137</v>
      </c>
      <c r="D75" s="4" t="s">
        <v>77</v>
      </c>
      <c r="E75" s="4">
        <v>1968</v>
      </c>
      <c r="F75" s="4"/>
      <c r="G75" s="4">
        <v>3</v>
      </c>
      <c r="H75" s="4">
        <v>0</v>
      </c>
      <c r="I75" s="5" t="s">
        <v>19</v>
      </c>
      <c r="J75" s="5" t="s">
        <v>20</v>
      </c>
      <c r="K75" s="5" t="s">
        <v>33</v>
      </c>
      <c r="L75" s="5" t="s">
        <v>22</v>
      </c>
      <c r="M75" s="5" t="s">
        <v>194</v>
      </c>
      <c r="N75" s="5" t="s">
        <v>23</v>
      </c>
      <c r="O75" s="4" t="s">
        <v>24</v>
      </c>
      <c r="P75" s="4">
        <v>2112</v>
      </c>
      <c r="Q75" s="3">
        <v>1352297.3688254477</v>
      </c>
      <c r="R75" s="2"/>
    </row>
    <row r="76" spans="1:18" ht="29.25" x14ac:dyDescent="0.25">
      <c r="A76" s="31"/>
      <c r="B76" s="31"/>
      <c r="C76" s="31"/>
      <c r="D76" s="4" t="s">
        <v>140</v>
      </c>
      <c r="E76" s="4">
        <v>1968</v>
      </c>
      <c r="F76" s="4"/>
      <c r="G76" s="4">
        <v>1</v>
      </c>
      <c r="H76" s="4">
        <v>0</v>
      </c>
      <c r="I76" s="5" t="s">
        <v>19</v>
      </c>
      <c r="J76" s="5" t="s">
        <v>20</v>
      </c>
      <c r="K76" s="5" t="s">
        <v>33</v>
      </c>
      <c r="L76" s="5"/>
      <c r="M76" s="5" t="s">
        <v>183</v>
      </c>
      <c r="N76" s="5" t="s">
        <v>23</v>
      </c>
      <c r="O76" s="4" t="s">
        <v>24</v>
      </c>
      <c r="P76" s="4">
        <v>353</v>
      </c>
      <c r="Q76" s="3">
        <v>75341.062373008695</v>
      </c>
      <c r="R76" s="2"/>
    </row>
    <row r="77" spans="1:18" x14ac:dyDescent="0.25">
      <c r="A77" s="31"/>
      <c r="B77" s="31"/>
      <c r="C77" s="31"/>
      <c r="D77" s="28" t="s">
        <v>43</v>
      </c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30"/>
      <c r="Q77" s="7">
        <f>Q76+Q75</f>
        <v>1427638.4311984563</v>
      </c>
      <c r="R77" s="2"/>
    </row>
    <row r="78" spans="1:18" ht="38.25" x14ac:dyDescent="0.25">
      <c r="A78" s="4" t="s">
        <v>138</v>
      </c>
      <c r="B78" s="4" t="s">
        <v>142</v>
      </c>
      <c r="C78" s="4" t="s">
        <v>143</v>
      </c>
      <c r="D78" s="4" t="s">
        <v>77</v>
      </c>
      <c r="E78" s="4">
        <v>1978</v>
      </c>
      <c r="F78" s="4">
        <v>1993</v>
      </c>
      <c r="G78" s="4">
        <v>2</v>
      </c>
      <c r="H78" s="4">
        <v>1</v>
      </c>
      <c r="I78" s="5" t="s">
        <v>19</v>
      </c>
      <c r="J78" s="5" t="s">
        <v>20</v>
      </c>
      <c r="K78" s="5" t="s">
        <v>33</v>
      </c>
      <c r="L78" s="5" t="s">
        <v>22</v>
      </c>
      <c r="M78" s="5" t="s">
        <v>183</v>
      </c>
      <c r="N78" s="5" t="s">
        <v>23</v>
      </c>
      <c r="O78" s="4" t="s">
        <v>24</v>
      </c>
      <c r="P78" s="6">
        <v>1778</v>
      </c>
      <c r="Q78" s="7">
        <v>1138439.7356873325</v>
      </c>
      <c r="R78" s="2"/>
    </row>
    <row r="79" spans="1:18" ht="38.25" x14ac:dyDescent="0.25">
      <c r="A79" s="4" t="s">
        <v>141</v>
      </c>
      <c r="B79" s="4" t="s">
        <v>145</v>
      </c>
      <c r="C79" s="4" t="s">
        <v>146</v>
      </c>
      <c r="D79" s="4" t="s">
        <v>77</v>
      </c>
      <c r="E79" s="4">
        <v>1936</v>
      </c>
      <c r="F79" s="4">
        <v>1958</v>
      </c>
      <c r="G79" s="4">
        <v>2</v>
      </c>
      <c r="H79" s="4">
        <v>0</v>
      </c>
      <c r="I79" s="5" t="s">
        <v>19</v>
      </c>
      <c r="J79" s="5" t="s">
        <v>112</v>
      </c>
      <c r="K79" s="5" t="s">
        <v>82</v>
      </c>
      <c r="L79" s="5" t="s">
        <v>22</v>
      </c>
      <c r="M79" s="5" t="s">
        <v>183</v>
      </c>
      <c r="N79" s="5" t="s">
        <v>23</v>
      </c>
      <c r="O79" s="4" t="s">
        <v>24</v>
      </c>
      <c r="P79" s="6">
        <v>454</v>
      </c>
      <c r="Q79" s="7">
        <v>290692.71091228852</v>
      </c>
      <c r="R79" s="2"/>
    </row>
    <row r="80" spans="1:18" ht="30.75" x14ac:dyDescent="0.25">
      <c r="A80" s="31" t="s">
        <v>144</v>
      </c>
      <c r="B80" s="31" t="s">
        <v>145</v>
      </c>
      <c r="C80" s="31" t="s">
        <v>148</v>
      </c>
      <c r="D80" s="4" t="s">
        <v>77</v>
      </c>
      <c r="E80" s="4">
        <v>1955</v>
      </c>
      <c r="F80" s="4">
        <v>2012</v>
      </c>
      <c r="G80" s="4">
        <v>2</v>
      </c>
      <c r="H80" s="4">
        <v>0</v>
      </c>
      <c r="I80" s="5" t="s">
        <v>19</v>
      </c>
      <c r="J80" s="5" t="s">
        <v>112</v>
      </c>
      <c r="K80" s="5" t="s">
        <v>21</v>
      </c>
      <c r="L80" s="5" t="s">
        <v>134</v>
      </c>
      <c r="M80" s="5" t="s">
        <v>183</v>
      </c>
      <c r="N80" s="5" t="s">
        <v>23</v>
      </c>
      <c r="O80" s="4" t="s">
        <v>24</v>
      </c>
      <c r="P80" s="4">
        <v>900</v>
      </c>
      <c r="Q80" s="3">
        <f>576263.08+31000</f>
        <v>607263.07999999996</v>
      </c>
      <c r="R80" s="2"/>
    </row>
    <row r="81" spans="1:18" ht="24" x14ac:dyDescent="0.25">
      <c r="A81" s="31"/>
      <c r="B81" s="31"/>
      <c r="C81" s="31"/>
      <c r="D81" s="4" t="s">
        <v>51</v>
      </c>
      <c r="E81" s="4"/>
      <c r="F81" s="4"/>
      <c r="G81" s="4">
        <v>1</v>
      </c>
      <c r="H81" s="4">
        <v>0</v>
      </c>
      <c r="I81" s="5" t="s">
        <v>19</v>
      </c>
      <c r="J81" s="5" t="s">
        <v>112</v>
      </c>
      <c r="K81" s="5" t="s">
        <v>50</v>
      </c>
      <c r="L81" s="5"/>
      <c r="M81" s="5"/>
      <c r="N81" s="5"/>
      <c r="O81" s="4"/>
      <c r="P81" s="4">
        <v>11.6</v>
      </c>
      <c r="Q81" s="3">
        <v>2475.7969505011356</v>
      </c>
      <c r="R81" s="2"/>
    </row>
    <row r="82" spans="1:18" ht="24" x14ac:dyDescent="0.25">
      <c r="A82" s="31"/>
      <c r="B82" s="31"/>
      <c r="C82" s="31"/>
      <c r="D82" s="4" t="s">
        <v>89</v>
      </c>
      <c r="E82" s="4"/>
      <c r="F82" s="4"/>
      <c r="G82" s="4">
        <v>1</v>
      </c>
      <c r="H82" s="4">
        <v>0</v>
      </c>
      <c r="I82" s="5" t="s">
        <v>19</v>
      </c>
      <c r="J82" s="5" t="s">
        <v>112</v>
      </c>
      <c r="K82" s="5" t="s">
        <v>50</v>
      </c>
      <c r="L82" s="5"/>
      <c r="M82" s="5"/>
      <c r="N82" s="5"/>
      <c r="O82" s="4"/>
      <c r="P82" s="4">
        <v>123.4</v>
      </c>
      <c r="Q82" s="3">
        <v>26337.357214813805</v>
      </c>
      <c r="R82" s="2"/>
    </row>
    <row r="83" spans="1:18" x14ac:dyDescent="0.25">
      <c r="A83" s="31"/>
      <c r="B83" s="31"/>
      <c r="C83" s="31"/>
      <c r="D83" s="28" t="s">
        <v>43</v>
      </c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30"/>
      <c r="Q83" s="7">
        <f>SUM(Q80:Q82)</f>
        <v>636076.23416531493</v>
      </c>
      <c r="R83" s="2"/>
    </row>
    <row r="84" spans="1:18" ht="31.5" x14ac:dyDescent="0.25">
      <c r="A84" s="31" t="s">
        <v>147</v>
      </c>
      <c r="B84" s="31" t="s">
        <v>145</v>
      </c>
      <c r="C84" s="31" t="s">
        <v>150</v>
      </c>
      <c r="D84" s="4" t="s">
        <v>151</v>
      </c>
      <c r="E84" s="4">
        <v>1934</v>
      </c>
      <c r="F84" s="4">
        <v>2009</v>
      </c>
      <c r="G84" s="4" t="s">
        <v>152</v>
      </c>
      <c r="H84" s="4">
        <v>0</v>
      </c>
      <c r="I84" s="5" t="s">
        <v>19</v>
      </c>
      <c r="J84" s="5" t="s">
        <v>112</v>
      </c>
      <c r="K84" s="5" t="s">
        <v>21</v>
      </c>
      <c r="L84" s="5" t="s">
        <v>22</v>
      </c>
      <c r="M84" s="5" t="s">
        <v>183</v>
      </c>
      <c r="N84" s="5" t="s">
        <v>153</v>
      </c>
      <c r="O84" s="4" t="s">
        <v>24</v>
      </c>
      <c r="P84" s="4">
        <v>720.8</v>
      </c>
      <c r="Q84" s="3">
        <v>461522.70049686683</v>
      </c>
      <c r="R84" s="2"/>
    </row>
    <row r="85" spans="1:18" ht="24" x14ac:dyDescent="0.25">
      <c r="A85" s="31"/>
      <c r="B85" s="31"/>
      <c r="C85" s="31"/>
      <c r="D85" s="4" t="s">
        <v>154</v>
      </c>
      <c r="E85" s="4"/>
      <c r="F85" s="4"/>
      <c r="G85" s="4">
        <v>1</v>
      </c>
      <c r="H85" s="4">
        <v>0</v>
      </c>
      <c r="I85" s="5" t="s">
        <v>19</v>
      </c>
      <c r="J85" s="5" t="s">
        <v>112</v>
      </c>
      <c r="K85" s="5" t="s">
        <v>52</v>
      </c>
      <c r="L85" s="5" t="s">
        <v>155</v>
      </c>
      <c r="M85" s="5"/>
      <c r="N85" s="5"/>
      <c r="O85" s="4"/>
      <c r="P85" s="4">
        <v>122.9</v>
      </c>
      <c r="Q85" s="3">
        <v>78691.925487049026</v>
      </c>
      <c r="R85" s="2"/>
    </row>
    <row r="86" spans="1:18" ht="24" x14ac:dyDescent="0.25">
      <c r="A86" s="31"/>
      <c r="B86" s="31"/>
      <c r="C86" s="31"/>
      <c r="D86" s="4" t="s">
        <v>156</v>
      </c>
      <c r="E86" s="4"/>
      <c r="F86" s="4"/>
      <c r="G86" s="4">
        <v>1</v>
      </c>
      <c r="H86" s="4">
        <v>0</v>
      </c>
      <c r="I86" s="5" t="s">
        <v>19</v>
      </c>
      <c r="J86" s="5" t="s">
        <v>112</v>
      </c>
      <c r="K86" s="5" t="s">
        <v>52</v>
      </c>
      <c r="L86" s="5" t="s">
        <v>155</v>
      </c>
      <c r="M86" s="5"/>
      <c r="N86" s="5"/>
      <c r="O86" s="4"/>
      <c r="P86" s="4">
        <v>375.2</v>
      </c>
      <c r="Q86" s="3">
        <v>240237.67650724811</v>
      </c>
      <c r="R86" s="2"/>
    </row>
    <row r="87" spans="1:18" ht="24.75" x14ac:dyDescent="0.25">
      <c r="A87" s="31"/>
      <c r="B87" s="31"/>
      <c r="C87" s="31"/>
      <c r="D87" s="4" t="s">
        <v>157</v>
      </c>
      <c r="E87" s="4"/>
      <c r="F87" s="4"/>
      <c r="G87" s="4">
        <v>1</v>
      </c>
      <c r="H87" s="4">
        <v>0</v>
      </c>
      <c r="I87" s="5" t="s">
        <v>19</v>
      </c>
      <c r="J87" s="5" t="s">
        <v>158</v>
      </c>
      <c r="K87" s="5" t="s">
        <v>52</v>
      </c>
      <c r="L87" s="5" t="s">
        <v>155</v>
      </c>
      <c r="M87" s="5"/>
      <c r="N87" s="5"/>
      <c r="O87" s="4"/>
      <c r="P87" s="4">
        <v>306.3</v>
      </c>
      <c r="Q87" s="3">
        <v>196121.53601857703</v>
      </c>
      <c r="R87" s="2"/>
    </row>
    <row r="88" spans="1:18" ht="24.75" x14ac:dyDescent="0.25">
      <c r="A88" s="31"/>
      <c r="B88" s="31"/>
      <c r="C88" s="31"/>
      <c r="D88" s="4" t="s">
        <v>159</v>
      </c>
      <c r="E88" s="4"/>
      <c r="F88" s="4"/>
      <c r="G88" s="4">
        <v>1</v>
      </c>
      <c r="H88" s="4">
        <v>0</v>
      </c>
      <c r="I88" s="5" t="s">
        <v>19</v>
      </c>
      <c r="J88" s="5" t="s">
        <v>158</v>
      </c>
      <c r="K88" s="5" t="s">
        <v>52</v>
      </c>
      <c r="L88" s="5" t="s">
        <v>155</v>
      </c>
      <c r="M88" s="5"/>
      <c r="N88" s="5"/>
      <c r="O88" s="4"/>
      <c r="P88" s="4">
        <v>132.1</v>
      </c>
      <c r="Q88" s="3">
        <v>37592.273236919544</v>
      </c>
      <c r="R88" s="2"/>
    </row>
    <row r="89" spans="1:18" ht="26.25" x14ac:dyDescent="0.25">
      <c r="A89" s="31"/>
      <c r="B89" s="31"/>
      <c r="C89" s="31"/>
      <c r="D89" s="4" t="s">
        <v>160</v>
      </c>
      <c r="E89" s="4"/>
      <c r="F89" s="4"/>
      <c r="G89" s="4">
        <v>1</v>
      </c>
      <c r="H89" s="4">
        <v>0</v>
      </c>
      <c r="I89" s="5" t="s">
        <v>112</v>
      </c>
      <c r="J89" s="5" t="s">
        <v>112</v>
      </c>
      <c r="K89" s="5" t="s">
        <v>161</v>
      </c>
      <c r="L89" s="5"/>
      <c r="M89" s="5"/>
      <c r="N89" s="5"/>
      <c r="O89" s="4"/>
      <c r="P89" s="4">
        <v>127.2</v>
      </c>
      <c r="Q89" s="3">
        <v>81445.182440623568</v>
      </c>
      <c r="R89" s="2"/>
    </row>
    <row r="90" spans="1:18" ht="27" x14ac:dyDescent="0.25">
      <c r="A90" s="31"/>
      <c r="B90" s="31"/>
      <c r="C90" s="31"/>
      <c r="D90" s="4" t="s">
        <v>102</v>
      </c>
      <c r="E90" s="4"/>
      <c r="F90" s="4"/>
      <c r="G90" s="4">
        <v>1</v>
      </c>
      <c r="H90" s="4">
        <v>0</v>
      </c>
      <c r="I90" s="5" t="s">
        <v>19</v>
      </c>
      <c r="J90" s="5" t="s">
        <v>158</v>
      </c>
      <c r="K90" s="5" t="s">
        <v>161</v>
      </c>
      <c r="L90" s="5" t="s">
        <v>155</v>
      </c>
      <c r="M90" s="5"/>
      <c r="N90" s="5"/>
      <c r="O90" s="4"/>
      <c r="P90" s="4">
        <v>59.4</v>
      </c>
      <c r="Q90" s="3">
        <v>38033.363498215716</v>
      </c>
      <c r="R90" s="2"/>
    </row>
    <row r="91" spans="1:18" x14ac:dyDescent="0.25">
      <c r="A91" s="31"/>
      <c r="B91" s="31"/>
      <c r="C91" s="31"/>
      <c r="D91" s="28" t="s">
        <v>43</v>
      </c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30"/>
      <c r="Q91" s="7">
        <f>SUM(Q84:Q90)</f>
        <v>1133644.6576854999</v>
      </c>
      <c r="R91" s="2"/>
    </row>
    <row r="92" spans="1:18" ht="37.5" customHeight="1" x14ac:dyDescent="0.25">
      <c r="A92" s="31" t="s">
        <v>149</v>
      </c>
      <c r="B92" s="31" t="s">
        <v>162</v>
      </c>
      <c r="C92" s="31" t="s">
        <v>163</v>
      </c>
      <c r="D92" s="31" t="s">
        <v>164</v>
      </c>
      <c r="E92" s="31">
        <v>1979</v>
      </c>
      <c r="F92" s="31">
        <v>2015</v>
      </c>
      <c r="G92" s="31">
        <v>3</v>
      </c>
      <c r="H92" s="31">
        <v>0</v>
      </c>
      <c r="I92" s="39" t="s">
        <v>165</v>
      </c>
      <c r="J92" s="39" t="s">
        <v>166</v>
      </c>
      <c r="K92" s="39" t="s">
        <v>167</v>
      </c>
      <c r="L92" s="39" t="s">
        <v>168</v>
      </c>
      <c r="M92" s="5" t="s">
        <v>185</v>
      </c>
      <c r="N92" s="39" t="s">
        <v>169</v>
      </c>
      <c r="O92" s="31" t="s">
        <v>170</v>
      </c>
      <c r="P92" s="31">
        <v>864</v>
      </c>
      <c r="Q92" s="38">
        <f>676148.68+71000</f>
        <v>747148.68</v>
      </c>
      <c r="R92" s="2"/>
    </row>
    <row r="93" spans="1:18" ht="20.25" customHeight="1" x14ac:dyDescent="0.25">
      <c r="A93" s="31"/>
      <c r="B93" s="31"/>
      <c r="C93" s="31"/>
      <c r="D93" s="31"/>
      <c r="E93" s="31"/>
      <c r="F93" s="31"/>
      <c r="G93" s="31"/>
      <c r="H93" s="31"/>
      <c r="I93" s="39"/>
      <c r="J93" s="39"/>
      <c r="K93" s="39"/>
      <c r="L93" s="39"/>
      <c r="M93" s="5" t="s">
        <v>171</v>
      </c>
      <c r="N93" s="39"/>
      <c r="O93" s="31"/>
      <c r="P93" s="31"/>
      <c r="Q93" s="38"/>
      <c r="R93" s="2"/>
    </row>
    <row r="94" spans="1:18" ht="15.75" customHeight="1" x14ac:dyDescent="0.25">
      <c r="A94" s="42" t="s">
        <v>172</v>
      </c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7">
        <f>Q92+Q91+Q83+Q77+Q73+Q68+Q65+Q62+Q61+Q58+Q57+Q54+Q53+Q52+Q51+Q48+Q47+Q45</f>
        <v>58168017.852171421</v>
      </c>
      <c r="R94" s="2"/>
    </row>
    <row r="95" spans="1:18" ht="15.75" customHeight="1" x14ac:dyDescent="0.25">
      <c r="A95" s="28" t="s">
        <v>173</v>
      </c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30"/>
      <c r="Q95" s="16">
        <f>Q94+Q43</f>
        <v>78239591.870026648</v>
      </c>
      <c r="R95" s="2"/>
    </row>
  </sheetData>
  <mergeCells count="118">
    <mergeCell ref="B39:B42"/>
    <mergeCell ref="C39:C42"/>
    <mergeCell ref="A39:A42"/>
    <mergeCell ref="Q92:Q93"/>
    <mergeCell ref="A75:A77"/>
    <mergeCell ref="D68:P68"/>
    <mergeCell ref="D73:P73"/>
    <mergeCell ref="D77:P77"/>
    <mergeCell ref="D83:P83"/>
    <mergeCell ref="D51:P51"/>
    <mergeCell ref="A63:A65"/>
    <mergeCell ref="B63:B65"/>
    <mergeCell ref="C63:C65"/>
    <mergeCell ref="A55:A57"/>
    <mergeCell ref="B55:B57"/>
    <mergeCell ref="C55:C57"/>
    <mergeCell ref="A59:A61"/>
    <mergeCell ref="B59:B61"/>
    <mergeCell ref="C59:C61"/>
    <mergeCell ref="D57:P57"/>
    <mergeCell ref="D61:P61"/>
    <mergeCell ref="D65:P65"/>
    <mergeCell ref="I92:I93"/>
    <mergeCell ref="J92:J93"/>
    <mergeCell ref="K92:K93"/>
    <mergeCell ref="L92:L93"/>
    <mergeCell ref="A84:A91"/>
    <mergeCell ref="B84:B91"/>
    <mergeCell ref="C84:C91"/>
    <mergeCell ref="A92:A93"/>
    <mergeCell ref="B92:B93"/>
    <mergeCell ref="E92:E93"/>
    <mergeCell ref="F92:F93"/>
    <mergeCell ref="D91:P91"/>
    <mergeCell ref="P92:P93"/>
    <mergeCell ref="A1:Q1"/>
    <mergeCell ref="A95:P95"/>
    <mergeCell ref="A43:P43"/>
    <mergeCell ref="A94:P94"/>
    <mergeCell ref="A3:Q3"/>
    <mergeCell ref="A2:Q2"/>
    <mergeCell ref="A44:Q44"/>
    <mergeCell ref="N92:N93"/>
    <mergeCell ref="O92:O93"/>
    <mergeCell ref="B75:B77"/>
    <mergeCell ref="C75:C77"/>
    <mergeCell ref="A80:A83"/>
    <mergeCell ref="B80:B83"/>
    <mergeCell ref="C80:C83"/>
    <mergeCell ref="A66:A68"/>
    <mergeCell ref="B66:B68"/>
    <mergeCell ref="C92:C93"/>
    <mergeCell ref="D92:D93"/>
    <mergeCell ref="C66:C68"/>
    <mergeCell ref="A69:A73"/>
    <mergeCell ref="B69:B73"/>
    <mergeCell ref="C69:C73"/>
    <mergeCell ref="G92:G93"/>
    <mergeCell ref="H92:H93"/>
    <mergeCell ref="D28:P28"/>
    <mergeCell ref="D32:P32"/>
    <mergeCell ref="D35:P35"/>
    <mergeCell ref="D38:P38"/>
    <mergeCell ref="O45:O46"/>
    <mergeCell ref="P45:P46"/>
    <mergeCell ref="Q45:Q46"/>
    <mergeCell ref="A49:A51"/>
    <mergeCell ref="B49:B51"/>
    <mergeCell ref="C49:C51"/>
    <mergeCell ref="H45:H46"/>
    <mergeCell ref="I45:I46"/>
    <mergeCell ref="J45:J46"/>
    <mergeCell ref="K45:K46"/>
    <mergeCell ref="L45:L46"/>
    <mergeCell ref="N45:N46"/>
    <mergeCell ref="A45:A46"/>
    <mergeCell ref="B45:B46"/>
    <mergeCell ref="C45:C46"/>
    <mergeCell ref="D45:D46"/>
    <mergeCell ref="E45:E46"/>
    <mergeCell ref="F45:F46"/>
    <mergeCell ref="G45:G46"/>
    <mergeCell ref="A33:A35"/>
    <mergeCell ref="B33:B35"/>
    <mergeCell ref="C33:C35"/>
    <mergeCell ref="A36:A38"/>
    <mergeCell ref="B36:B38"/>
    <mergeCell ref="C36:C38"/>
    <mergeCell ref="A26:A28"/>
    <mergeCell ref="B26:B28"/>
    <mergeCell ref="C26:C28"/>
    <mergeCell ref="A29:A32"/>
    <mergeCell ref="B29:B32"/>
    <mergeCell ref="C29:C32"/>
    <mergeCell ref="D7:P7"/>
    <mergeCell ref="D10:P10"/>
    <mergeCell ref="D14:P14"/>
    <mergeCell ref="D18:P18"/>
    <mergeCell ref="D22:P22"/>
    <mergeCell ref="A23:A25"/>
    <mergeCell ref="B23:B25"/>
    <mergeCell ref="C23:C25"/>
    <mergeCell ref="A11:A14"/>
    <mergeCell ref="B11:B14"/>
    <mergeCell ref="C11:C14"/>
    <mergeCell ref="A15:A18"/>
    <mergeCell ref="B15:B18"/>
    <mergeCell ref="C15:C18"/>
    <mergeCell ref="D25:P25"/>
    <mergeCell ref="A5:A7"/>
    <mergeCell ref="B5:B7"/>
    <mergeCell ref="C5:C7"/>
    <mergeCell ref="A8:A10"/>
    <mergeCell ref="B8:B10"/>
    <mergeCell ref="C8:C10"/>
    <mergeCell ref="A19:A22"/>
    <mergeCell ref="B19:B22"/>
    <mergeCell ref="C19:C22"/>
  </mergeCells>
  <pageMargins left="0.23622047244094491" right="0.23622047244094491" top="0.74803149606299213" bottom="0.55118110236220474" header="0.31496062992125984" footer="0.31496062992125984"/>
  <pageSetup paperSize="9" scale="90" orientation="landscape" r:id="rId1"/>
  <ignoredErrors>
    <ignoredError sqref="Q5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Lapa1</vt:lpstr>
      <vt:lpstr>Lapa2</vt:lpstr>
      <vt:lpstr>Lapa3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2016-03-14T16:24:35Z</dcterms:modified>
</cp:coreProperties>
</file>