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2018\JPD2018  MI Jelgavas 5.vidusskolas telpu remontdarbi - ATKĀRTOTI\"/>
    </mc:Choice>
  </mc:AlternateContent>
  <bookViews>
    <workbookView xWindow="0" yWindow="0" windowWidth="28800" windowHeight="12300" activeTab="2"/>
  </bookViews>
  <sheets>
    <sheet name="PBK" sheetId="7" r:id="rId1"/>
    <sheet name="KOPS " sheetId="8" r:id="rId2"/>
    <sheet name="G_2_ST" sheetId="5" r:id="rId3"/>
  </sheets>
  <externalReferences>
    <externalReference r:id="rId4"/>
  </externalReferences>
  <definedNames>
    <definedName name="_xlnm.Print_Area" localSheetId="1">'KOPS '!$A$1:$J$35</definedName>
    <definedName name="_xlnm.Print_Area" localSheetId="0">PBK!$A$1:$D$49</definedName>
  </definedNames>
  <calcPr calcId="162913"/>
</workbook>
</file>

<file path=xl/calcChain.xml><?xml version="1.0" encoding="utf-8"?>
<calcChain xmlns="http://schemas.openxmlformats.org/spreadsheetml/2006/main">
  <c r="D21" i="8" l="1"/>
  <c r="C9" i="5"/>
  <c r="C8" i="5"/>
  <c r="C7" i="5"/>
  <c r="C6" i="5"/>
  <c r="D9" i="8" l="1"/>
  <c r="D8" i="8"/>
  <c r="D7" i="8"/>
  <c r="D6" i="8"/>
  <c r="D35" i="8"/>
  <c r="D32" i="8"/>
  <c r="D30" i="8"/>
  <c r="F28" i="8"/>
  <c r="F32" i="8" s="1"/>
  <c r="D28" i="8"/>
  <c r="J22" i="8"/>
  <c r="E14" i="8" s="1"/>
  <c r="I22" i="8"/>
  <c r="H22" i="8"/>
  <c r="G22" i="8"/>
  <c r="F22" i="8"/>
  <c r="E13" i="8"/>
  <c r="C43" i="7"/>
  <c r="C48" i="7" s="1"/>
  <c r="B43" i="7"/>
  <c r="B48" i="7" s="1"/>
  <c r="D40" i="7"/>
  <c r="D45" i="7" s="1"/>
  <c r="C40" i="7"/>
  <c r="C45" i="7" s="1"/>
  <c r="D26" i="7"/>
  <c r="D28" i="7" s="1"/>
  <c r="C26" i="7"/>
  <c r="B112" i="5" l="1"/>
  <c r="B111" i="5"/>
  <c r="E96" i="5"/>
  <c r="E97" i="5" s="1"/>
  <c r="A95" i="5"/>
  <c r="A96" i="5" s="1"/>
  <c r="A97" i="5" s="1"/>
  <c r="A98" i="5" s="1"/>
  <c r="A99" i="5" s="1"/>
  <c r="A101" i="5" s="1"/>
  <c r="A106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B82" i="5"/>
  <c r="E80" i="5"/>
  <c r="E87" i="5" s="1"/>
  <c r="E79" i="5"/>
  <c r="E78" i="5"/>
  <c r="E77" i="5"/>
  <c r="E76" i="5"/>
  <c r="E67" i="5"/>
  <c r="E63" i="5"/>
  <c r="E66" i="5" s="1"/>
  <c r="E62" i="5"/>
  <c r="E61" i="5"/>
  <c r="E52" i="5"/>
  <c r="E54" i="5" s="1"/>
  <c r="E51" i="5"/>
  <c r="A51" i="5"/>
  <c r="A52" i="5" s="1"/>
  <c r="A53" i="5" s="1"/>
  <c r="E45" i="5"/>
  <c r="E49" i="5" s="1"/>
  <c r="E43" i="5"/>
  <c r="E44" i="5" s="1"/>
  <c r="E41" i="5"/>
  <c r="E42" i="5" s="1"/>
  <c r="B41" i="5"/>
  <c r="B43" i="5" s="1"/>
  <c r="B45" i="5" s="1"/>
  <c r="E39" i="5"/>
  <c r="E40" i="5" s="1"/>
  <c r="E38" i="5"/>
  <c r="B30" i="5"/>
  <c r="E28" i="5"/>
  <c r="E30" i="5" s="1"/>
  <c r="B27" i="5"/>
  <c r="A26" i="5"/>
  <c r="A27" i="5" s="1"/>
  <c r="A28" i="5" s="1"/>
  <c r="A29" i="5" s="1"/>
  <c r="A30" i="5" s="1"/>
  <c r="A31" i="5" s="1"/>
  <c r="A32" i="5" s="1"/>
  <c r="A33" i="5" s="1"/>
  <c r="A34" i="5" s="1"/>
  <c r="E81" i="5" l="1"/>
  <c r="E29" i="5"/>
  <c r="E48" i="5"/>
  <c r="E83" i="5"/>
  <c r="E90" i="5" s="1"/>
  <c r="E92" i="5" s="1"/>
  <c r="E93" i="5" s="1"/>
  <c r="E55" i="5"/>
  <c r="E56" i="5"/>
  <c r="E64" i="5"/>
  <c r="E69" i="5"/>
  <c r="E53" i="5"/>
  <c r="E65" i="5"/>
  <c r="E70" i="5"/>
  <c r="E89" i="5" l="1"/>
  <c r="E86" i="5"/>
  <c r="E91" i="5"/>
  <c r="E84" i="5"/>
  <c r="E85" i="5"/>
  <c r="E71" i="5"/>
  <c r="E72" i="5"/>
  <c r="E73" i="5" s="1"/>
</calcChain>
</file>

<file path=xl/sharedStrings.xml><?xml version="1.0" encoding="utf-8"?>
<sst xmlns="http://schemas.openxmlformats.org/spreadsheetml/2006/main" count="356" uniqueCount="189">
  <si>
    <t>Kopsavilkuma aprēķini pa darbu veidiem vai konstruktīvajiem elementiem</t>
  </si>
  <si>
    <t>Kopējā darbietilpība, c/h</t>
  </si>
  <si>
    <t>Nr.p.k.</t>
  </si>
  <si>
    <t>Kods, tāmes Nr.</t>
  </si>
  <si>
    <t>Darba veids vai konstruktīvā elementa nosaukums</t>
  </si>
  <si>
    <t>Tai skaitā</t>
  </si>
  <si>
    <t>Darbietilpība (c/h)</t>
  </si>
  <si>
    <t>Pavisam kopā</t>
  </si>
  <si>
    <t>EUR</t>
  </si>
  <si>
    <t>Tāme sastādīta:</t>
  </si>
  <si>
    <t>gada</t>
  </si>
  <si>
    <t>N.</t>
  </si>
  <si>
    <t>Mēra</t>
  </si>
  <si>
    <t>Dau -</t>
  </si>
  <si>
    <t>Vienības izmaksas</t>
  </si>
  <si>
    <t xml:space="preserve">Kopējā </t>
  </si>
  <si>
    <t>izmaksa</t>
  </si>
  <si>
    <t>Eur</t>
  </si>
  <si>
    <t>p.</t>
  </si>
  <si>
    <t>kods</t>
  </si>
  <si>
    <t>Darba nosaukums</t>
  </si>
  <si>
    <t>vienība</t>
  </si>
  <si>
    <t>dzums</t>
  </si>
  <si>
    <t xml:space="preserve">Laika </t>
  </si>
  <si>
    <t>Darba</t>
  </si>
  <si>
    <t xml:space="preserve">Darba </t>
  </si>
  <si>
    <t>Meha-</t>
  </si>
  <si>
    <t>Kopā,</t>
  </si>
  <si>
    <t>Darb-</t>
  </si>
  <si>
    <t>k.</t>
  </si>
  <si>
    <t>norma,</t>
  </si>
  <si>
    <t>apm.lik-</t>
  </si>
  <si>
    <t>alga,</t>
  </si>
  <si>
    <t>nismi,</t>
  </si>
  <si>
    <t>ietilpība,</t>
  </si>
  <si>
    <t>c/h</t>
  </si>
  <si>
    <t>me,Eur/h</t>
  </si>
  <si>
    <t>2. stāva</t>
  </si>
  <si>
    <t>I. DEMONTĀŽAS DARBI</t>
  </si>
  <si>
    <t>Līg.c</t>
  </si>
  <si>
    <r>
      <t>m</t>
    </r>
    <r>
      <rPr>
        <vertAlign val="superscript"/>
        <sz val="10"/>
        <rFont val="Times New Roman"/>
        <charset val="204"/>
      </rPr>
      <t>2</t>
    </r>
  </si>
  <si>
    <t>Sienu virsmu tīrīšana</t>
  </si>
  <si>
    <t>Polodzes demontāža</t>
  </si>
  <si>
    <t>t m</t>
  </si>
  <si>
    <t>Sēdpodu demontāža</t>
  </si>
  <si>
    <t>gab</t>
  </si>
  <si>
    <t>Radiatora  demontāža</t>
  </si>
  <si>
    <t>kompl</t>
  </si>
  <si>
    <t>Būvgrūžu iekraušana un izvešana uz glābātuvi</t>
  </si>
  <si>
    <t>m3</t>
  </si>
  <si>
    <t>II. GRĪDAS</t>
  </si>
  <si>
    <t>Grīdas virsmas gruntēšana</t>
  </si>
  <si>
    <t>l</t>
  </si>
  <si>
    <t xml:space="preserve">Hidroizolācijas ieklāšana </t>
  </si>
  <si>
    <t>Hidroizolācijas plēves ieklāšana</t>
  </si>
  <si>
    <t>Plēve 200 mikr</t>
  </si>
  <si>
    <t>Siltumizolācijas ieklāšana</t>
  </si>
  <si>
    <t>Ekstrudēts putupolistirols 300, 50 mm</t>
  </si>
  <si>
    <t>Grīdas betonēšana, 100 mm</t>
  </si>
  <si>
    <t>betons B25</t>
  </si>
  <si>
    <t>m³</t>
  </si>
  <si>
    <t>sūknis</t>
  </si>
  <si>
    <t>h</t>
  </si>
  <si>
    <t>siets 100 x 100 x 5</t>
  </si>
  <si>
    <t>armatūras distanceri</t>
  </si>
  <si>
    <t>amortizācijas lenta</t>
  </si>
  <si>
    <t xml:space="preserve">t m </t>
  </si>
  <si>
    <t>Grīdas sagatavošana linoleja ieklāšanai ar pašizlīdzinošiem sastāviem</t>
  </si>
  <si>
    <t>Linoleja seguma ieklāšana</t>
  </si>
  <si>
    <t>kg</t>
  </si>
  <si>
    <t>Palīgmateriāli</t>
  </si>
  <si>
    <t>m2</t>
  </si>
  <si>
    <t>Koka grīdlīstu montāža un krāsošana (saskaņot ar pasūtītāju)</t>
  </si>
  <si>
    <t>Sliekšņu montāža</t>
  </si>
  <si>
    <t>Ill.SIENAS</t>
  </si>
  <si>
    <t>Sienas virsmas gruntēšana</t>
  </si>
  <si>
    <t>Sienu špaktelēšana un slīpēšana</t>
  </si>
  <si>
    <t>iep</t>
  </si>
  <si>
    <t xml:space="preserve">stūra šinas </t>
  </si>
  <si>
    <t>palīgmateriāli (smilšpapirs ,līmlenta ,  akrīls)</t>
  </si>
  <si>
    <t>Sienu  gruntēšana</t>
  </si>
  <si>
    <t>Sienu  krāsošana</t>
  </si>
  <si>
    <t>lII.GRIESTI</t>
  </si>
  <si>
    <t>m²</t>
  </si>
  <si>
    <t>CD, UD profils</t>
  </si>
  <si>
    <t xml:space="preserve">ģipškartona plāksnes  </t>
  </si>
  <si>
    <t>stiklašķiedras siets</t>
  </si>
  <si>
    <t>palīgmateriāli</t>
  </si>
  <si>
    <t>Griestu  gruntēšana</t>
  </si>
  <si>
    <t>Griestu špaktelēšana un slīpēšana</t>
  </si>
  <si>
    <t>Griestu  krāsošana</t>
  </si>
  <si>
    <t>Logi un durvis</t>
  </si>
  <si>
    <t>IV.SANTEHNISKIE  DARBI</t>
  </si>
  <si>
    <t>Apkures radiatoru montāža</t>
  </si>
  <si>
    <t>termogalva</t>
  </si>
  <si>
    <t>stūra ventilis termogalvai</t>
  </si>
  <si>
    <t>pieslēguma detaļas</t>
  </si>
  <si>
    <t>V. ELEKTRDARBI</t>
  </si>
  <si>
    <t>Z/a  el. rozetes montāža</t>
  </si>
  <si>
    <t xml:space="preserve">Elektrokabeļu MMJ 5x10 montāža </t>
  </si>
  <si>
    <t xml:space="preserve">Elektrokabeļu MMJ 3x1.5 montāža </t>
  </si>
  <si>
    <t xml:space="preserve">Elektrokabeļu MMJ 3x2.5 montāža </t>
  </si>
  <si>
    <t>Z/a  el. slēdžu montāža</t>
  </si>
  <si>
    <t>PVC penalu montāža</t>
  </si>
  <si>
    <t>Betonas grīdas pamatnes demontāža 100 mm</t>
  </si>
  <si>
    <t>Linoleja seguma demontāža</t>
  </si>
  <si>
    <t>Bituma hidroizolācijas demontāža</t>
  </si>
  <si>
    <t>Sienu koka dekoratīvās apdares demontāža</t>
  </si>
  <si>
    <t>Durvju ailes apdares ar pildījumu demontāža</t>
  </si>
  <si>
    <t>Griestu rīģeļu tīrīšana</t>
  </si>
  <si>
    <t>Knauf Betokontak, vai ekvivalents</t>
  </si>
  <si>
    <t>Ceresit CL 51 virsmas hidroizolācija vai ekvivalents</t>
  </si>
  <si>
    <t>Linoleja segums heterogēns PVC grīdas segums Forbo Eternal Wood, nodilumizturība 43. Klase, vai ekvivalents</t>
  </si>
  <si>
    <t>Līme Forbo 514, vai ekvivalents</t>
  </si>
  <si>
    <t>Ģipškartona plākšņu (dubultā)  montāža līmejot uz sienas ar palīgmateriāliem</t>
  </si>
  <si>
    <t>Knauf Tiefengrund LF, vai ekvivalents</t>
  </si>
  <si>
    <t>Knauf UNIFLOTT, vai ekvivalents</t>
  </si>
  <si>
    <t>špaktele Vetonit LR, vai ekvivalents</t>
  </si>
  <si>
    <t>sheetrock nobeiguma špaktele vai ekvivalents</t>
  </si>
  <si>
    <t>Ūdens emulsijas krāsa Sadolin Bindo 20 tonēta , vai ekvivalents</t>
  </si>
  <si>
    <t>Knauf, vai ekvivalents, iekarto ģipškartona plākšņu griestu montāža ar vienlīmeņa metāla karkasa konstrukciju</t>
  </si>
  <si>
    <t>Griestu apmešana ar apalīgmateriāliem</t>
  </si>
  <si>
    <t>Ūdens emulsijas krāsa Sadolin Bindo 3 , vai ekvivalents</t>
  </si>
  <si>
    <t>Ģipškartona plākšņu ailu apdares izbūve ar palīgmateriāliem</t>
  </si>
  <si>
    <t>Ailu špaktelēšana ar palīgmateriāliem</t>
  </si>
  <si>
    <t>Ailu krāsošana ar palīgmateriāliem</t>
  </si>
  <si>
    <t>Atdures montaža ar palīgmateriāliem</t>
  </si>
  <si>
    <t xml:space="preserve">Purmo Compact 22 vai ekvivalents (sānu pievienojums)  </t>
  </si>
  <si>
    <t>Sēdpodu montāža un pieslegšana (saskaņot ar Pasūtītāju)</t>
  </si>
  <si>
    <t>Iebūvējamā LED gaismekļa 15W / 1500 LUMEN / 4000K / 330mm*70mm*37mm montāža, pieslēgšana, vai ekvivalents</t>
  </si>
  <si>
    <t>Gaismekļa Panel LED 4200lm/4000 600x600 montāža, pieslēgšana vai ekvivalents</t>
  </si>
  <si>
    <t>Sadalnes korpusa montāža</t>
  </si>
  <si>
    <t>Sadalnes korpusa demontāža</t>
  </si>
  <si>
    <t>PVC palodzes 250mm, balta, montāža ar palīgmateriāliem</t>
  </si>
  <si>
    <t>KOPĀ TIEŠĀS IZMAKSAS t. sk. darba devēja sociālais nodoklis (24,09%):</t>
  </si>
  <si>
    <t>Būv-</t>
  </si>
  <si>
    <t>izstrādājumi</t>
  </si>
  <si>
    <t>(paraksts un tā atšifrējums, datums)</t>
  </si>
  <si>
    <t>Tāme sastādīta _____. gada ___. ____________</t>
  </si>
  <si>
    <t>Sastādīja:___________________________</t>
  </si>
  <si>
    <t>Pārbaudīja:___________________________</t>
  </si>
  <si>
    <t>Sertifikāta Nr.:_________________________</t>
  </si>
  <si>
    <t>LBN 501-17, 7 pielikums</t>
  </si>
  <si>
    <t>APSTIPRINU</t>
  </si>
  <si>
    <t>(pasūtītāja paraksts un tā atsifrējums)</t>
  </si>
  <si>
    <t>Z.v.</t>
  </si>
  <si>
    <t>2018.g</t>
  </si>
  <si>
    <t xml:space="preserve"> BŪVNIECĪBAS KOPTĀME</t>
  </si>
  <si>
    <t>Būves nosaukums:</t>
  </si>
  <si>
    <t>Objekta nosaukums:</t>
  </si>
  <si>
    <t>Būves adrese:</t>
  </si>
  <si>
    <t>Pasūtītājs:</t>
  </si>
  <si>
    <t>Pasūtījuma Nr.:</t>
  </si>
  <si>
    <t>Pretendents:</t>
  </si>
  <si>
    <t>Nr. P.k.</t>
  </si>
  <si>
    <t>Objekta nosaukums</t>
  </si>
  <si>
    <t>Objekta izmaksas (EURO)</t>
  </si>
  <si>
    <t>Kopā:</t>
  </si>
  <si>
    <t xml:space="preserve">PVN 21% </t>
  </si>
  <si>
    <t>Sertifikāta Nr.:</t>
  </si>
  <si>
    <t>Pārbaudīja:</t>
  </si>
  <si>
    <t>LBN 501-17, 6 pielikums</t>
  </si>
  <si>
    <t>(Darba veids vai konstruktīvā elementa nosaukums)</t>
  </si>
  <si>
    <t>Objekta adrese:</t>
  </si>
  <si>
    <t>Tāme sastādīta 2018.gada</t>
  </si>
  <si>
    <t>Saisinājums</t>
  </si>
  <si>
    <t>Tāmes izmaksas (EUR)</t>
  </si>
  <si>
    <t>darba alga (EUR)</t>
  </si>
  <si>
    <t>būvizstrādājumi (EUR)</t>
  </si>
  <si>
    <t>mehānismi (EUR)</t>
  </si>
  <si>
    <t>Būvdarbi</t>
  </si>
  <si>
    <t>Virsizdevumi</t>
  </si>
  <si>
    <t>%</t>
  </si>
  <si>
    <t>t.sk.darba aizsardzība</t>
  </si>
  <si>
    <t xml:space="preserve">Peļņa </t>
  </si>
  <si>
    <t xml:space="preserve">Jelgavas pilsētas pašvaldības izglītības iestāde „Jelgavas 5. vidusskola” </t>
  </si>
  <si>
    <t>Jelgavas pilsētas pašvaldības izglītības iestādes „Jelgavas 5.vidusskola” gaiteņu telpu remontdarbi</t>
  </si>
  <si>
    <t>Aspazijas iela 20, Jelgava, LV-3001</t>
  </si>
  <si>
    <t xml:space="preserve"> Jelgavas pilsētas pašvaldības  izglītības iestāde „Jelgavas 5.vidusskola”</t>
  </si>
  <si>
    <t>LBN 501-17, 5 pielikums</t>
  </si>
  <si>
    <t>Tāmes izmaksas:</t>
  </si>
  <si>
    <t>LOKĀLĀ TĀME Nr.1</t>
  </si>
  <si>
    <t>Tāme sastādīta _____. gada tirgus cenās</t>
  </si>
  <si>
    <t>Gaiteņu remonts</t>
  </si>
  <si>
    <t>Sastādīja:</t>
  </si>
  <si>
    <t>Būvprojekta vadītājs</t>
  </si>
  <si>
    <t>Elektromērījumi</t>
  </si>
  <si>
    <t>Par kopējo summu, EUR</t>
  </si>
  <si>
    <t>Aukla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</si>
</sst>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_-* #,##0.00_р_._-;\-* #,##0.00_р_._-;_-* &quot;-&quot;??_р_._-;_-@_-"/>
    <numFmt numFmtId="166" formatCode="0.00_ "/>
    <numFmt numFmtId="167" formatCode="#,##0.0000"/>
  </numFmts>
  <fonts count="47">
    <font>
      <sz val="11"/>
      <color theme="1"/>
      <name val="Calibri"/>
      <charset val="186"/>
      <scheme val="minor"/>
    </font>
    <font>
      <sz val="10"/>
      <name val="Arial"/>
      <charset val="204"/>
    </font>
    <font>
      <sz val="8"/>
      <name val="Arial"/>
      <charset val="204"/>
    </font>
    <font>
      <sz val="10"/>
      <name val="Times New Roman"/>
      <charset val="204"/>
    </font>
    <font>
      <sz val="8"/>
      <name val="Times New Roman"/>
      <charset val="204"/>
    </font>
    <font>
      <b/>
      <sz val="11"/>
      <name val="Times New Roman"/>
      <charset val="204"/>
    </font>
    <font>
      <sz val="10"/>
      <color indexed="8"/>
      <name val="Times New Roman"/>
      <charset val="204"/>
    </font>
    <font>
      <i/>
      <sz val="8"/>
      <name val="Times New Roman"/>
      <charset val="204"/>
    </font>
    <font>
      <b/>
      <sz val="9"/>
      <name val="Times New Roman"/>
      <charset val="204"/>
    </font>
    <font>
      <b/>
      <sz val="8"/>
      <name val="Times New Roman"/>
      <charset val="204"/>
    </font>
    <font>
      <b/>
      <sz val="10"/>
      <name val="Times New Roman"/>
      <charset val="204"/>
    </font>
    <font>
      <sz val="9"/>
      <name val="Times New Roman"/>
      <charset val="204"/>
    </font>
    <font>
      <i/>
      <sz val="10"/>
      <name val="Times New Roman"/>
      <charset val="204"/>
    </font>
    <font>
      <sz val="8"/>
      <name val="Times New Roman"/>
      <charset val="134"/>
    </font>
    <font>
      <sz val="10"/>
      <name val="Times New Roman"/>
      <charset val="134"/>
    </font>
    <font>
      <sz val="8"/>
      <color indexed="8"/>
      <name val="Times New Roman"/>
      <charset val="134"/>
    </font>
    <font>
      <sz val="10"/>
      <color indexed="8"/>
      <name val="Times New Roman"/>
      <charset val="134"/>
    </font>
    <font>
      <sz val="10"/>
      <color theme="1"/>
      <name val="Times New Roman"/>
      <charset val="204"/>
    </font>
    <font>
      <i/>
      <sz val="10"/>
      <color theme="1"/>
      <name val="Times New Roman"/>
      <charset val="204"/>
    </font>
    <font>
      <b/>
      <sz val="10"/>
      <color theme="1"/>
      <name val="Times New Roman"/>
      <charset val="204"/>
    </font>
    <font>
      <b/>
      <sz val="12"/>
      <name val="Times New Roman"/>
      <charset val="186"/>
    </font>
    <font>
      <sz val="10"/>
      <name val="Calibri"/>
      <charset val="204"/>
    </font>
    <font>
      <sz val="11"/>
      <name val="Calibri"/>
      <charset val="204"/>
    </font>
    <font>
      <sz val="8"/>
      <name val="Calibri"/>
      <charset val="204"/>
    </font>
    <font>
      <sz val="10"/>
      <name val="Helv"/>
      <charset val="134"/>
    </font>
    <font>
      <sz val="10"/>
      <name val="Arial"/>
      <charset val="186"/>
    </font>
    <font>
      <vertAlign val="superscript"/>
      <sz val="10"/>
      <name val="Times New Roman"/>
      <charset val="204"/>
    </font>
    <font>
      <sz val="10"/>
      <color rgb="FF414142"/>
      <name val="Arial"/>
      <family val="2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</font>
    <font>
      <sz val="8"/>
      <name val="Times New Roman"/>
      <family val="1"/>
    </font>
    <font>
      <sz val="10"/>
      <color indexed="9"/>
      <name val="Times New Roman"/>
      <family val="1"/>
    </font>
    <font>
      <sz val="10"/>
      <color indexed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  <charset val="204"/>
    </font>
    <font>
      <sz val="9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</font>
    <font>
      <i/>
      <sz val="10"/>
      <name val="Times New Roman"/>
      <family val="1"/>
      <charset val="186"/>
    </font>
    <font>
      <sz val="10"/>
      <name val="Times New Roman"/>
      <family val="1"/>
      <charset val="204"/>
    </font>
    <font>
      <b/>
      <sz val="10"/>
      <name val="Times New Roman"/>
      <family val="1"/>
      <charset val="186"/>
    </font>
    <font>
      <sz val="12"/>
      <name val="Times New Roman"/>
      <family val="1"/>
    </font>
    <font>
      <sz val="10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9" fillId="0" borderId="0"/>
    <xf numFmtId="0" fontId="29" fillId="0" borderId="0"/>
  </cellStyleXfs>
  <cellXfs count="285">
    <xf numFmtId="0" fontId="0" fillId="0" borderId="0" xfId="0"/>
    <xf numFmtId="0" fontId="1" fillId="0" borderId="0" xfId="0" applyFont="1" applyFill="1" applyBorder="1"/>
    <xf numFmtId="165" fontId="2" fillId="0" borderId="0" xfId="0" applyNumberFormat="1" applyFont="1" applyFill="1" applyBorder="1"/>
    <xf numFmtId="2" fontId="1" fillId="0" borderId="0" xfId="0" applyNumberFormat="1" applyFont="1" applyFill="1" applyBorder="1"/>
    <xf numFmtId="0" fontId="3" fillId="0" borderId="0" xfId="0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3" fontId="7" fillId="0" borderId="10" xfId="0" applyNumberFormat="1" applyFont="1" applyFill="1" applyBorder="1" applyAlignment="1">
      <alignment horizontal="center" vertical="center" wrapText="1"/>
    </xf>
    <xf numFmtId="1" fontId="7" fillId="0" borderId="10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65" fontId="9" fillId="0" borderId="12" xfId="0" applyNumberFormat="1" applyFont="1" applyFill="1" applyBorder="1" applyAlignment="1">
      <alignment horizontal="center"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165" fontId="9" fillId="0" borderId="15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165" fontId="5" fillId="0" borderId="16" xfId="0" applyNumberFormat="1" applyFont="1" applyFill="1" applyBorder="1" applyAlignment="1">
      <alignment horizontal="center" vertical="center" wrapText="1"/>
    </xf>
    <xf numFmtId="165" fontId="5" fillId="0" borderId="15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2" fontId="3" fillId="0" borderId="15" xfId="0" applyNumberFormat="1" applyFont="1" applyFill="1" applyBorder="1" applyAlignment="1">
      <alignment horizontal="center" vertical="center"/>
    </xf>
    <xf numFmtId="166" fontId="3" fillId="0" borderId="15" xfId="0" applyNumberFormat="1" applyFont="1" applyFill="1" applyBorder="1" applyAlignment="1">
      <alignment horizontal="center" vertical="center" wrapText="1"/>
    </xf>
    <xf numFmtId="165" fontId="3" fillId="0" borderId="16" xfId="0" applyNumberFormat="1" applyFont="1" applyFill="1" applyBorder="1" applyAlignment="1">
      <alignment horizontal="center" wrapText="1"/>
    </xf>
    <xf numFmtId="165" fontId="3" fillId="0" borderId="15" xfId="0" applyNumberFormat="1" applyFont="1" applyFill="1" applyBorder="1" applyAlignment="1">
      <alignment horizontal="center" wrapText="1"/>
    </xf>
    <xf numFmtId="165" fontId="3" fillId="0" borderId="15" xfId="0" applyNumberFormat="1" applyFont="1" applyFill="1" applyBorder="1" applyAlignment="1">
      <alignment horizontal="left" vertical="top" wrapText="1"/>
    </xf>
    <xf numFmtId="2" fontId="3" fillId="0" borderId="15" xfId="0" applyNumberFormat="1" applyFont="1" applyFill="1" applyBorder="1" applyAlignment="1">
      <alignment horizontal="center"/>
    </xf>
    <xf numFmtId="165" fontId="3" fillId="0" borderId="15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/>
    </xf>
    <xf numFmtId="0" fontId="12" fillId="0" borderId="15" xfId="0" applyFont="1" applyFill="1" applyBorder="1" applyAlignment="1">
      <alignment horizontal="right" vertical="center" wrapText="1"/>
    </xf>
    <xf numFmtId="0" fontId="13" fillId="0" borderId="15" xfId="3" applyFont="1" applyFill="1" applyBorder="1" applyAlignment="1">
      <alignment horizontal="center"/>
    </xf>
    <xf numFmtId="0" fontId="14" fillId="0" borderId="15" xfId="2" applyFont="1" applyFill="1" applyBorder="1" applyAlignment="1">
      <alignment wrapText="1"/>
    </xf>
    <xf numFmtId="166" fontId="3" fillId="0" borderId="15" xfId="3" applyNumberFormat="1" applyFont="1" applyFill="1" applyBorder="1" applyAlignment="1">
      <alignment horizontal="center" vertical="center"/>
    </xf>
    <xf numFmtId="0" fontId="3" fillId="0" borderId="15" xfId="6" applyFont="1" applyFill="1" applyBorder="1" applyAlignment="1">
      <alignment horizontal="center" vertical="center" wrapText="1"/>
    </xf>
    <xf numFmtId="2" fontId="3" fillId="0" borderId="15" xfId="6" applyNumberFormat="1" applyFont="1" applyFill="1" applyBorder="1" applyAlignment="1">
      <alignment horizontal="center" vertical="center"/>
    </xf>
    <xf numFmtId="0" fontId="14" fillId="0" borderId="15" xfId="2" applyFont="1" applyFill="1" applyBorder="1" applyAlignment="1">
      <alignment horizontal="right" wrapText="1"/>
    </xf>
    <xf numFmtId="0" fontId="15" fillId="0" borderId="15" xfId="0" applyNumberFormat="1" applyFont="1" applyFill="1" applyBorder="1" applyAlignment="1">
      <alignment horizontal="center"/>
    </xf>
    <xf numFmtId="0" fontId="14" fillId="0" borderId="15" xfId="0" applyNumberFormat="1" applyFont="1" applyFill="1" applyBorder="1" applyAlignment="1">
      <alignment wrapText="1"/>
    </xf>
    <xf numFmtId="2" fontId="3" fillId="0" borderId="15" xfId="6" applyNumberFormat="1" applyFont="1" applyFill="1" applyBorder="1" applyAlignment="1">
      <alignment horizontal="center" vertical="center" wrapText="1"/>
    </xf>
    <xf numFmtId="0" fontId="16" fillId="0" borderId="15" xfId="0" applyNumberFormat="1" applyFont="1" applyFill="1" applyBorder="1" applyAlignment="1">
      <alignment horizontal="right" wrapText="1"/>
    </xf>
    <xf numFmtId="0" fontId="17" fillId="0" borderId="15" xfId="0" applyFont="1" applyFill="1" applyBorder="1" applyAlignment="1">
      <alignment horizontal="left" wrapText="1"/>
    </xf>
    <xf numFmtId="166" fontId="17" fillId="0" borderId="15" xfId="0" applyNumberFormat="1" applyFont="1" applyFill="1" applyBorder="1" applyAlignment="1">
      <alignment horizontal="center" vertical="center"/>
    </xf>
    <xf numFmtId="2" fontId="17" fillId="0" borderId="15" xfId="4" applyNumberFormat="1" applyFont="1" applyFill="1" applyBorder="1" applyAlignment="1">
      <alignment horizontal="right"/>
    </xf>
    <xf numFmtId="0" fontId="17" fillId="0" borderId="15" xfId="0" applyFont="1" applyFill="1" applyBorder="1" applyAlignment="1">
      <alignment horizontal="right" wrapText="1"/>
    </xf>
    <xf numFmtId="166" fontId="3" fillId="0" borderId="15" xfId="5" applyNumberFormat="1" applyFont="1" applyFill="1" applyBorder="1" applyAlignment="1">
      <alignment horizontal="center" vertical="center"/>
    </xf>
    <xf numFmtId="2" fontId="17" fillId="0" borderId="15" xfId="0" applyNumberFormat="1" applyFont="1" applyFill="1" applyBorder="1" applyAlignment="1">
      <alignment horizontal="center" vertical="center"/>
    </xf>
    <xf numFmtId="2" fontId="17" fillId="0" borderId="15" xfId="0" applyNumberFormat="1" applyFont="1" applyFill="1" applyBorder="1" applyAlignment="1">
      <alignment horizontal="center"/>
    </xf>
    <xf numFmtId="165" fontId="12" fillId="0" borderId="16" xfId="0" applyNumberFormat="1" applyFont="1" applyFill="1" applyBorder="1" applyAlignment="1">
      <alignment horizontal="center" wrapText="1"/>
    </xf>
    <xf numFmtId="165" fontId="3" fillId="0" borderId="15" xfId="0" applyNumberFormat="1" applyFont="1" applyFill="1" applyBorder="1" applyAlignment="1" applyProtection="1">
      <alignment horizontal="center" wrapText="1"/>
    </xf>
    <xf numFmtId="165" fontId="6" fillId="0" borderId="15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165" fontId="5" fillId="0" borderId="20" xfId="0" applyNumberFormat="1" applyFont="1" applyFill="1" applyBorder="1" applyAlignment="1">
      <alignment horizontal="center" vertical="center" wrapText="1"/>
    </xf>
    <xf numFmtId="166" fontId="3" fillId="0" borderId="20" xfId="0" applyNumberFormat="1" applyFont="1" applyFill="1" applyBorder="1" applyAlignment="1">
      <alignment horizontal="center" wrapText="1"/>
    </xf>
    <xf numFmtId="2" fontId="3" fillId="0" borderId="15" xfId="0" applyNumberFormat="1" applyFont="1" applyFill="1" applyBorder="1" applyAlignment="1">
      <alignment horizontal="center" wrapText="1"/>
    </xf>
    <xf numFmtId="0" fontId="3" fillId="0" borderId="20" xfId="0" applyNumberFormat="1" applyFont="1" applyFill="1" applyBorder="1" applyAlignment="1">
      <alignment horizontal="center" wrapText="1"/>
    </xf>
    <xf numFmtId="2" fontId="3" fillId="0" borderId="21" xfId="6" applyNumberFormat="1" applyFont="1" applyFill="1" applyBorder="1" applyAlignment="1">
      <alignment horizontal="center" vertical="center"/>
    </xf>
    <xf numFmtId="2" fontId="3" fillId="0" borderId="22" xfId="6" applyNumberFormat="1" applyFont="1" applyFill="1" applyBorder="1" applyAlignment="1">
      <alignment horizontal="center" vertical="center"/>
    </xf>
    <xf numFmtId="2" fontId="3" fillId="0" borderId="22" xfId="6" applyNumberFormat="1" applyFont="1" applyFill="1" applyBorder="1" applyAlignment="1">
      <alignment horizontal="center" vertical="center" wrapText="1"/>
    </xf>
    <xf numFmtId="2" fontId="3" fillId="0" borderId="23" xfId="6" applyNumberFormat="1" applyFont="1" applyFill="1" applyBorder="1" applyAlignment="1">
      <alignment horizontal="center" vertical="center" wrapText="1"/>
    </xf>
    <xf numFmtId="2" fontId="17" fillId="0" borderId="15" xfId="4" applyNumberFormat="1" applyFont="1" applyFill="1" applyBorder="1" applyAlignment="1">
      <alignment horizontal="center"/>
    </xf>
    <xf numFmtId="2" fontId="17" fillId="0" borderId="15" xfId="0" applyNumberFormat="1" applyFont="1" applyFill="1" applyBorder="1" applyAlignment="1"/>
    <xf numFmtId="166" fontId="17" fillId="0" borderId="20" xfId="0" applyNumberFormat="1" applyFont="1" applyFill="1" applyBorder="1" applyAlignment="1">
      <alignment horizontal="center"/>
    </xf>
    <xf numFmtId="0" fontId="17" fillId="0" borderId="20" xfId="0" applyNumberFormat="1" applyFont="1" applyFill="1" applyBorder="1" applyAlignment="1">
      <alignment horizontal="center"/>
    </xf>
    <xf numFmtId="0" fontId="17" fillId="0" borderId="20" xfId="0" applyNumberFormat="1" applyFont="1" applyFill="1" applyBorder="1" applyAlignment="1"/>
    <xf numFmtId="0" fontId="1" fillId="0" borderId="0" xfId="0" applyNumberFormat="1" applyFont="1" applyFill="1" applyBorder="1"/>
    <xf numFmtId="166" fontId="1" fillId="0" borderId="0" xfId="0" applyNumberFormat="1" applyFont="1" applyFill="1" applyBorder="1"/>
    <xf numFmtId="165" fontId="1" fillId="0" borderId="0" xfId="0" applyNumberFormat="1" applyFont="1" applyFill="1" applyBorder="1"/>
    <xf numFmtId="165" fontId="10" fillId="0" borderId="15" xfId="0" applyNumberFormat="1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left" vertical="center" wrapText="1"/>
    </xf>
    <xf numFmtId="0" fontId="3" fillId="0" borderId="15" xfId="4" applyFont="1" applyBorder="1" applyAlignment="1">
      <alignment horizontal="center" wrapText="1"/>
    </xf>
    <xf numFmtId="166" fontId="3" fillId="0" borderId="15" xfId="4" applyNumberFormat="1" applyFont="1" applyBorder="1" applyAlignment="1">
      <alignment horizontal="center" vertical="center"/>
    </xf>
    <xf numFmtId="164" fontId="3" fillId="0" borderId="15" xfId="4" applyNumberFormat="1" applyFont="1" applyBorder="1" applyAlignment="1" applyProtection="1">
      <alignment horizontal="distributed"/>
    </xf>
    <xf numFmtId="164" fontId="3" fillId="0" borderId="15" xfId="4" applyNumberFormat="1" applyFont="1" applyFill="1" applyBorder="1" applyAlignment="1" applyProtection="1">
      <alignment horizontal="distributed"/>
    </xf>
    <xf numFmtId="0" fontId="17" fillId="2" borderId="15" xfId="0" applyFont="1" applyFill="1" applyBorder="1" applyAlignment="1">
      <alignment horizontal="right" vertical="center" wrapText="1"/>
    </xf>
    <xf numFmtId="0" fontId="18" fillId="2" borderId="15" xfId="0" applyFont="1" applyFill="1" applyBorder="1" applyAlignment="1">
      <alignment horizontal="right" vertical="center" wrapText="1"/>
    </xf>
    <xf numFmtId="165" fontId="3" fillId="0" borderId="24" xfId="0" applyNumberFormat="1" applyFont="1" applyFill="1" applyBorder="1" applyAlignment="1">
      <alignment horizontal="center" wrapText="1"/>
    </xf>
    <xf numFmtId="0" fontId="19" fillId="0" borderId="15" xfId="0" applyFont="1" applyFill="1" applyBorder="1" applyAlignment="1">
      <alignment horizontal="center" wrapText="1"/>
    </xf>
    <xf numFmtId="0" fontId="17" fillId="0" borderId="15" xfId="0" applyFont="1" applyFill="1" applyBorder="1" applyAlignment="1">
      <alignment horizontal="center" wrapText="1"/>
    </xf>
    <xf numFmtId="166" fontId="17" fillId="0" borderId="15" xfId="0" applyNumberFormat="1" applyFont="1" applyFill="1" applyBorder="1" applyAlignment="1">
      <alignment horizontal="center" vertical="center" wrapText="1"/>
    </xf>
    <xf numFmtId="165" fontId="12" fillId="0" borderId="15" xfId="0" applyNumberFormat="1" applyFont="1" applyFill="1" applyBorder="1" applyAlignment="1">
      <alignment horizontal="center" vertical="center" wrapText="1"/>
    </xf>
    <xf numFmtId="0" fontId="3" fillId="0" borderId="15" xfId="4" applyFont="1" applyFill="1" applyBorder="1" applyAlignment="1">
      <alignment horizontal="left" wrapText="1"/>
    </xf>
    <xf numFmtId="0" fontId="3" fillId="0" borderId="15" xfId="4" applyFont="1" applyFill="1" applyBorder="1" applyAlignment="1">
      <alignment horizontal="left"/>
    </xf>
    <xf numFmtId="0" fontId="3" fillId="0" borderId="15" xfId="0" applyFont="1" applyFill="1" applyBorder="1" applyAlignment="1">
      <alignment vertical="center" wrapText="1"/>
    </xf>
    <xf numFmtId="0" fontId="3" fillId="0" borderId="22" xfId="4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21" fillId="0" borderId="0" xfId="0" applyFont="1" applyFill="1" applyBorder="1"/>
    <xf numFmtId="0" fontId="22" fillId="0" borderId="0" xfId="0" applyFont="1" applyFill="1" applyBorder="1" applyAlignment="1">
      <alignment horizontal="center"/>
    </xf>
    <xf numFmtId="165" fontId="23" fillId="0" borderId="0" xfId="0" applyNumberFormat="1" applyFont="1" applyFill="1" applyBorder="1" applyAlignment="1">
      <alignment horizontal="center"/>
    </xf>
    <xf numFmtId="2" fontId="21" fillId="0" borderId="0" xfId="0" applyNumberFormat="1" applyFont="1" applyFill="1" applyBorder="1" applyAlignment="1">
      <alignment horizontal="center"/>
    </xf>
    <xf numFmtId="165" fontId="3" fillId="0" borderId="15" xfId="0" applyNumberFormat="1" applyFont="1" applyFill="1" applyBorder="1" applyAlignment="1" applyProtection="1">
      <alignment horizontal="center" vertical="center" wrapText="1"/>
    </xf>
    <xf numFmtId="2" fontId="17" fillId="0" borderId="20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 wrapText="1"/>
    </xf>
    <xf numFmtId="166" fontId="10" fillId="0" borderId="0" xfId="0" applyNumberFormat="1" applyFont="1" applyFill="1" applyBorder="1" applyAlignment="1">
      <alignment horizontal="center" vertical="center" wrapText="1"/>
    </xf>
    <xf numFmtId="166" fontId="19" fillId="0" borderId="0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 wrapText="1"/>
    </xf>
    <xf numFmtId="166" fontId="10" fillId="0" borderId="15" xfId="0" applyNumberFormat="1" applyFont="1" applyFill="1" applyBorder="1" applyAlignment="1">
      <alignment horizontal="center" vertical="center" wrapText="1"/>
    </xf>
    <xf numFmtId="166" fontId="19" fillId="0" borderId="20" xfId="0" applyNumberFormat="1" applyFont="1" applyFill="1" applyBorder="1" applyAlignment="1">
      <alignment horizontal="center"/>
    </xf>
    <xf numFmtId="0" fontId="27" fillId="3" borderId="0" xfId="0" applyFont="1" applyFill="1" applyAlignment="1">
      <alignment vertical="top" wrapText="1"/>
    </xf>
    <xf numFmtId="0" fontId="28" fillId="0" borderId="0" xfId="0" applyFont="1" applyFill="1" applyBorder="1" applyAlignment="1">
      <alignment horizontal="right"/>
    </xf>
    <xf numFmtId="0" fontId="27" fillId="0" borderId="0" xfId="0" applyFont="1"/>
    <xf numFmtId="0" fontId="29" fillId="0" borderId="0" xfId="0" applyFont="1" applyFill="1" applyBorder="1"/>
    <xf numFmtId="0" fontId="29" fillId="0" borderId="0" xfId="0" applyFont="1" applyFill="1" applyBorder="1" applyAlignment="1">
      <alignment horizontal="right"/>
    </xf>
    <xf numFmtId="0" fontId="30" fillId="0" borderId="0" xfId="7" applyFont="1" applyFill="1"/>
    <xf numFmtId="0" fontId="31" fillId="0" borderId="0" xfId="7" applyFont="1" applyFill="1" applyAlignment="1">
      <alignment horizontal="right"/>
    </xf>
    <xf numFmtId="0" fontId="32" fillId="0" borderId="0" xfId="7" applyFont="1" applyFill="1"/>
    <xf numFmtId="0" fontId="33" fillId="0" borderId="0" xfId="7" applyFont="1" applyFill="1"/>
    <xf numFmtId="4" fontId="32" fillId="0" borderId="0" xfId="7" applyNumberFormat="1" applyFont="1" applyFill="1"/>
    <xf numFmtId="0" fontId="34" fillId="0" borderId="0" xfId="7" applyFont="1" applyFill="1" applyAlignment="1">
      <alignment horizontal="center"/>
    </xf>
    <xf numFmtId="0" fontId="34" fillId="0" borderId="0" xfId="7" applyFont="1" applyFill="1" applyBorder="1" applyAlignment="1">
      <alignment horizontal="center"/>
    </xf>
    <xf numFmtId="0" fontId="34" fillId="0" borderId="17" xfId="7" applyFont="1" applyFill="1" applyBorder="1" applyAlignment="1">
      <alignment horizontal="center"/>
    </xf>
    <xf numFmtId="0" fontId="35" fillId="0" borderId="0" xfId="7" applyFont="1" applyFill="1" applyBorder="1" applyAlignment="1">
      <alignment horizontal="center"/>
    </xf>
    <xf numFmtId="0" fontId="30" fillId="0" borderId="0" xfId="7" applyFont="1" applyFill="1" applyAlignment="1">
      <alignment horizontal="left"/>
    </xf>
    <xf numFmtId="0" fontId="35" fillId="0" borderId="0" xfId="7" applyFont="1" applyFill="1" applyAlignment="1">
      <alignment horizontal="center"/>
    </xf>
    <xf numFmtId="0" fontId="29" fillId="0" borderId="0" xfId="7" applyAlignment="1">
      <alignment vertical="top"/>
    </xf>
    <xf numFmtId="0" fontId="29" fillId="0" borderId="0" xfId="7"/>
    <xf numFmtId="0" fontId="36" fillId="0" borderId="0" xfId="7" applyFont="1" applyAlignment="1">
      <alignment horizontal="left"/>
    </xf>
    <xf numFmtId="0" fontId="36" fillId="0" borderId="0" xfId="7" applyFont="1"/>
    <xf numFmtId="0" fontId="30" fillId="0" borderId="0" xfId="7" applyFont="1" applyFill="1" applyAlignment="1">
      <alignment vertical="center"/>
    </xf>
    <xf numFmtId="0" fontId="29" fillId="0" borderId="0" xfId="7" applyAlignment="1">
      <alignment horizontal="left"/>
    </xf>
    <xf numFmtId="0" fontId="34" fillId="0" borderId="31" xfId="7" applyFont="1" applyFill="1" applyBorder="1" applyAlignment="1">
      <alignment horizontal="center"/>
    </xf>
    <xf numFmtId="0" fontId="34" fillId="0" borderId="32" xfId="7" applyFont="1" applyFill="1" applyBorder="1" applyAlignment="1">
      <alignment horizontal="center"/>
    </xf>
    <xf numFmtId="0" fontId="34" fillId="0" borderId="30" xfId="7" applyFont="1" applyFill="1" applyBorder="1" applyAlignment="1">
      <alignment horizontal="center"/>
    </xf>
    <xf numFmtId="0" fontId="30" fillId="0" borderId="11" xfId="7" applyFont="1" applyFill="1" applyBorder="1"/>
    <xf numFmtId="0" fontId="30" fillId="0" borderId="12" xfId="7" applyFont="1" applyFill="1" applyBorder="1"/>
    <xf numFmtId="0" fontId="30" fillId="0" borderId="19" xfId="7" applyFont="1" applyFill="1" applyBorder="1"/>
    <xf numFmtId="0" fontId="34" fillId="0" borderId="13" xfId="7" applyFont="1" applyFill="1" applyBorder="1" applyAlignment="1">
      <alignment horizontal="center"/>
    </xf>
    <xf numFmtId="0" fontId="34" fillId="0" borderId="15" xfId="8" applyFont="1" applyFill="1" applyBorder="1" applyAlignment="1">
      <alignment wrapText="1"/>
    </xf>
    <xf numFmtId="4" fontId="30" fillId="0" borderId="20" xfId="7" applyNumberFormat="1" applyFont="1" applyFill="1" applyBorder="1" applyAlignment="1">
      <alignment horizontal="center"/>
    </xf>
    <xf numFmtId="0" fontId="30" fillId="0" borderId="33" xfId="7" applyFont="1" applyFill="1" applyBorder="1"/>
    <xf numFmtId="0" fontId="30" fillId="0" borderId="34" xfId="7" applyFont="1" applyFill="1" applyBorder="1"/>
    <xf numFmtId="4" fontId="30" fillId="0" borderId="35" xfId="7" applyNumberFormat="1" applyFont="1" applyFill="1" applyBorder="1" applyAlignment="1">
      <alignment horizontal="center"/>
    </xf>
    <xf numFmtId="0" fontId="30" fillId="0" borderId="31" xfId="7" applyFont="1" applyFill="1" applyBorder="1"/>
    <xf numFmtId="0" fontId="34" fillId="0" borderId="32" xfId="7" applyFont="1" applyFill="1" applyBorder="1" applyAlignment="1">
      <alignment horizontal="right"/>
    </xf>
    <xf numFmtId="4" fontId="30" fillId="0" borderId="30" xfId="7" applyNumberFormat="1" applyFont="1" applyFill="1" applyBorder="1" applyAlignment="1">
      <alignment horizontal="center"/>
    </xf>
    <xf numFmtId="0" fontId="30" fillId="0" borderId="4" xfId="7" applyFont="1" applyFill="1" applyBorder="1"/>
    <xf numFmtId="0" fontId="34" fillId="0" borderId="36" xfId="7" applyFont="1" applyFill="1" applyBorder="1" applyAlignment="1">
      <alignment horizontal="right"/>
    </xf>
    <xf numFmtId="0" fontId="30" fillId="0" borderId="17" xfId="7" applyFont="1" applyFill="1" applyBorder="1" applyAlignment="1">
      <alignment horizontal="left" vertical="center"/>
    </xf>
    <xf numFmtId="14" fontId="30" fillId="0" borderId="0" xfId="7" applyNumberFormat="1" applyFont="1" applyFill="1" applyAlignment="1">
      <alignment horizontal="center"/>
    </xf>
    <xf numFmtId="0" fontId="31" fillId="0" borderId="0" xfId="7" applyFont="1" applyFill="1" applyAlignment="1">
      <alignment horizontal="center"/>
    </xf>
    <xf numFmtId="0" fontId="30" fillId="0" borderId="0" xfId="7" applyFont="1" applyFill="1" applyAlignment="1">
      <alignment horizontal="center"/>
    </xf>
    <xf numFmtId="0" fontId="30" fillId="0" borderId="17" xfId="7" applyFont="1" applyFill="1" applyBorder="1" applyAlignment="1">
      <alignment vertical="center"/>
    </xf>
    <xf numFmtId="0" fontId="30" fillId="0" borderId="0" xfId="7" applyFont="1" applyFill="1" applyAlignment="1">
      <alignment horizontal="right"/>
    </xf>
    <xf numFmtId="0" fontId="30" fillId="0" borderId="0" xfId="7" applyFont="1" applyFill="1" applyBorder="1" applyAlignment="1">
      <alignment horizontal="center" vertical="justify"/>
    </xf>
    <xf numFmtId="0" fontId="30" fillId="0" borderId="0" xfId="7" applyFont="1" applyFill="1" applyBorder="1" applyAlignment="1">
      <alignment horizontal="center" vertical="center"/>
    </xf>
    <xf numFmtId="0" fontId="30" fillId="0" borderId="0" xfId="7" applyFont="1" applyFill="1" applyBorder="1"/>
    <xf numFmtId="0" fontId="39" fillId="0" borderId="0" xfId="7" applyFont="1" applyFill="1"/>
    <xf numFmtId="0" fontId="39" fillId="0" borderId="0" xfId="7" applyFont="1" applyFill="1" applyAlignment="1">
      <alignment vertical="center"/>
    </xf>
    <xf numFmtId="0" fontId="39" fillId="0" borderId="0" xfId="7" applyFont="1" applyFill="1" applyBorder="1" applyAlignment="1">
      <alignment horizontal="center" vertical="justify"/>
    </xf>
    <xf numFmtId="0" fontId="38" fillId="0" borderId="0" xfId="7" applyFont="1" applyFill="1" applyAlignment="1">
      <alignment horizontal="right"/>
    </xf>
    <xf numFmtId="0" fontId="39" fillId="0" borderId="0" xfId="7" applyFont="1" applyFill="1" applyAlignment="1">
      <alignment horizontal="right"/>
    </xf>
    <xf numFmtId="0" fontId="39" fillId="0" borderId="17" xfId="7" applyFont="1" applyFill="1" applyBorder="1" applyAlignment="1">
      <alignment horizontal="center"/>
    </xf>
    <xf numFmtId="0" fontId="30" fillId="0" borderId="43" xfId="7" applyFont="1" applyFill="1" applyBorder="1" applyAlignment="1">
      <alignment horizontal="center" vertical="center" wrapText="1"/>
    </xf>
    <xf numFmtId="0" fontId="30" fillId="0" borderId="34" xfId="7" applyFont="1" applyFill="1" applyBorder="1" applyAlignment="1">
      <alignment horizontal="center" vertical="center" wrapText="1"/>
    </xf>
    <xf numFmtId="0" fontId="30" fillId="0" borderId="11" xfId="7" applyFont="1" applyFill="1" applyBorder="1" applyAlignment="1">
      <alignment horizontal="center" vertical="center" wrapText="1"/>
    </xf>
    <xf numFmtId="0" fontId="30" fillId="0" borderId="12" xfId="7" applyFont="1" applyFill="1" applyBorder="1" applyAlignment="1">
      <alignment horizontal="center" vertical="justify" wrapText="1"/>
    </xf>
    <xf numFmtId="0" fontId="30" fillId="0" borderId="12" xfId="7" applyFont="1" applyFill="1" applyBorder="1" applyAlignment="1">
      <alignment horizontal="center" vertical="center" wrapText="1"/>
    </xf>
    <xf numFmtId="0" fontId="34" fillId="0" borderId="28" xfId="7" applyFont="1" applyFill="1" applyBorder="1" applyAlignment="1">
      <alignment horizontal="center" vertical="center" wrapText="1"/>
    </xf>
    <xf numFmtId="0" fontId="34" fillId="0" borderId="38" xfId="7" applyFont="1" applyFill="1" applyBorder="1" applyAlignment="1">
      <alignment horizontal="center" vertical="center" wrapText="1"/>
    </xf>
    <xf numFmtId="4" fontId="30" fillId="0" borderId="38" xfId="7" applyNumberFormat="1" applyFont="1" applyFill="1" applyBorder="1" applyAlignment="1" applyProtection="1">
      <alignment horizontal="center" vertical="center" wrapText="1"/>
    </xf>
    <xf numFmtId="4" fontId="30" fillId="0" borderId="29" xfId="7" applyNumberFormat="1" applyFont="1" applyFill="1" applyBorder="1" applyAlignment="1" applyProtection="1">
      <alignment horizontal="center" vertical="center" wrapText="1"/>
    </xf>
    <xf numFmtId="4" fontId="30" fillId="0" borderId="12" xfId="7" applyNumberFormat="1" applyFont="1" applyFill="1" applyBorder="1" applyAlignment="1" applyProtection="1">
      <alignment horizontal="center" vertical="center" wrapText="1"/>
    </xf>
    <xf numFmtId="4" fontId="30" fillId="0" borderId="19" xfId="7" applyNumberFormat="1" applyFont="1" applyFill="1" applyBorder="1" applyAlignment="1" applyProtection="1">
      <alignment horizontal="center" vertical="center" wrapText="1"/>
    </xf>
    <xf numFmtId="0" fontId="30" fillId="0" borderId="0" xfId="7" applyFont="1" applyFill="1" applyAlignment="1">
      <alignment horizontal="center" vertical="center" wrapText="1"/>
    </xf>
    <xf numFmtId="0" fontId="30" fillId="0" borderId="44" xfId="7" applyFont="1" applyFill="1" applyBorder="1" applyAlignment="1">
      <alignment horizontal="center" vertical="center" wrapText="1"/>
    </xf>
    <xf numFmtId="49" fontId="30" fillId="0" borderId="22" xfId="7" applyNumberFormat="1" applyFont="1" applyFill="1" applyBorder="1" applyAlignment="1">
      <alignment horizontal="center" vertical="center" wrapText="1"/>
    </xf>
    <xf numFmtId="0" fontId="30" fillId="0" borderId="22" xfId="7" applyFont="1" applyFill="1" applyBorder="1" applyAlignment="1">
      <alignment horizontal="center" vertical="center" wrapText="1"/>
    </xf>
    <xf numFmtId="0" fontId="34" fillId="0" borderId="46" xfId="7" applyFont="1" applyFill="1" applyBorder="1" applyAlignment="1">
      <alignment horizontal="center" vertical="center" wrapText="1"/>
    </xf>
    <xf numFmtId="4" fontId="30" fillId="0" borderId="46" xfId="7" applyNumberFormat="1" applyFont="1" applyFill="1" applyBorder="1" applyAlignment="1" applyProtection="1">
      <alignment horizontal="center" vertical="center" wrapText="1"/>
    </xf>
    <xf numFmtId="4" fontId="30" fillId="0" borderId="21" xfId="7" applyNumberFormat="1" applyFont="1" applyFill="1" applyBorder="1" applyAlignment="1" applyProtection="1">
      <alignment horizontal="center" vertical="center" wrapText="1"/>
    </xf>
    <xf numFmtId="4" fontId="30" fillId="0" borderId="23" xfId="7" applyNumberFormat="1" applyFont="1" applyFill="1" applyBorder="1" applyAlignment="1" applyProtection="1">
      <alignment horizontal="center" vertical="center" wrapText="1"/>
    </xf>
    <xf numFmtId="0" fontId="40" fillId="0" borderId="0" xfId="7" applyFont="1" applyFill="1" applyAlignment="1">
      <alignment horizontal="center" vertical="center" wrapText="1"/>
    </xf>
    <xf numFmtId="0" fontId="40" fillId="0" borderId="10" xfId="7" applyFont="1" applyFill="1" applyBorder="1" applyAlignment="1">
      <alignment horizontal="right"/>
    </xf>
    <xf numFmtId="4" fontId="34" fillId="0" borderId="10" xfId="7" applyNumberFormat="1" applyFont="1" applyFill="1" applyBorder="1" applyAlignment="1" applyProtection="1">
      <alignment horizontal="center"/>
    </xf>
    <xf numFmtId="4" fontId="34" fillId="0" borderId="36" xfId="7" applyNumberFormat="1" applyFont="1" applyFill="1" applyBorder="1" applyAlignment="1" applyProtection="1">
      <alignment horizontal="center"/>
    </xf>
    <xf numFmtId="4" fontId="34" fillId="0" borderId="32" xfId="7" applyNumberFormat="1" applyFont="1" applyFill="1" applyBorder="1" applyAlignment="1" applyProtection="1">
      <alignment horizontal="center"/>
    </xf>
    <xf numFmtId="4" fontId="34" fillId="0" borderId="30" xfId="7" applyNumberFormat="1" applyFont="1" applyFill="1" applyBorder="1" applyAlignment="1" applyProtection="1">
      <alignment horizontal="center"/>
    </xf>
    <xf numFmtId="4" fontId="30" fillId="0" borderId="0" xfId="7" applyNumberFormat="1" applyFont="1" applyFill="1"/>
    <xf numFmtId="9" fontId="41" fillId="0" borderId="45" xfId="7" applyNumberFormat="1" applyFont="1" applyFill="1" applyBorder="1" applyAlignment="1">
      <alignment horizontal="center"/>
    </xf>
    <xf numFmtId="4" fontId="30" fillId="0" borderId="48" xfId="7" applyNumberFormat="1" applyFont="1" applyFill="1" applyBorder="1" applyAlignment="1">
      <alignment horizontal="center"/>
    </xf>
    <xf numFmtId="0" fontId="43" fillId="0" borderId="25" xfId="7" applyFont="1" applyFill="1" applyBorder="1" applyAlignment="1">
      <alignment horizontal="center"/>
    </xf>
    <xf numFmtId="4" fontId="30" fillId="0" borderId="46" xfId="7" applyNumberFormat="1" applyFont="1" applyFill="1" applyBorder="1" applyAlignment="1">
      <alignment horizontal="center"/>
    </xf>
    <xf numFmtId="9" fontId="41" fillId="0" borderId="25" xfId="7" applyNumberFormat="1" applyFont="1" applyFill="1" applyBorder="1" applyAlignment="1">
      <alignment horizontal="center"/>
    </xf>
    <xf numFmtId="0" fontId="40" fillId="0" borderId="47" xfId="7" applyFont="1" applyFill="1" applyBorder="1" applyAlignment="1">
      <alignment horizontal="right"/>
    </xf>
    <xf numFmtId="4" fontId="34" fillId="0" borderId="10" xfId="7" applyNumberFormat="1" applyFont="1" applyFill="1" applyBorder="1" applyAlignment="1">
      <alignment horizontal="center"/>
    </xf>
    <xf numFmtId="167" fontId="30" fillId="0" borderId="0" xfId="7" applyNumberFormat="1" applyFont="1" applyFill="1"/>
    <xf numFmtId="0" fontId="43" fillId="0" borderId="0" xfId="7" applyFont="1" applyFill="1"/>
    <xf numFmtId="2" fontId="30" fillId="0" borderId="0" xfId="7" applyNumberFormat="1" applyFont="1" applyFill="1"/>
    <xf numFmtId="0" fontId="30" fillId="0" borderId="17" xfId="7" applyFont="1" applyFill="1" applyBorder="1"/>
    <xf numFmtId="0" fontId="30" fillId="0" borderId="17" xfId="7" applyFont="1" applyFill="1" applyBorder="1" applyAlignment="1">
      <alignment horizontal="left"/>
    </xf>
    <xf numFmtId="0" fontId="28" fillId="0" borderId="0" xfId="8" applyFont="1" applyFill="1" applyBorder="1"/>
    <xf numFmtId="0" fontId="28" fillId="0" borderId="0" xfId="8" applyFont="1" applyFill="1" applyBorder="1" applyAlignment="1">
      <alignment wrapText="1"/>
    </xf>
    <xf numFmtId="0" fontId="28" fillId="0" borderId="0" xfId="8" applyFont="1" applyFill="1" applyBorder="1" applyAlignment="1">
      <alignment horizontal="center" wrapText="1"/>
    </xf>
    <xf numFmtId="0" fontId="44" fillId="0" borderId="0" xfId="8" applyFont="1" applyFill="1" applyBorder="1" applyAlignment="1">
      <alignment horizontal="left"/>
    </xf>
    <xf numFmtId="0" fontId="44" fillId="0" borderId="0" xfId="8" applyFont="1" applyFill="1" applyBorder="1" applyAlignment="1">
      <alignment horizontal="center" wrapText="1"/>
    </xf>
    <xf numFmtId="0" fontId="44" fillId="0" borderId="0" xfId="8" applyFont="1" applyFill="1" applyBorder="1" applyAlignment="1">
      <alignment horizontal="center"/>
    </xf>
    <xf numFmtId="4" fontId="44" fillId="0" borderId="0" xfId="8" applyNumberFormat="1" applyFont="1" applyFill="1" applyBorder="1" applyAlignment="1">
      <alignment horizontal="center" wrapText="1"/>
    </xf>
    <xf numFmtId="0" fontId="28" fillId="0" borderId="0" xfId="8" applyFont="1" applyFill="1"/>
    <xf numFmtId="0" fontId="44" fillId="0" borderId="0" xfId="8" applyFont="1" applyFill="1" applyAlignment="1">
      <alignment horizontal="center"/>
    </xf>
    <xf numFmtId="0" fontId="45" fillId="0" borderId="45" xfId="7" applyFont="1" applyFill="1" applyBorder="1" applyAlignment="1">
      <alignment horizontal="left" vertical="center" wrapText="1"/>
    </xf>
    <xf numFmtId="0" fontId="46" fillId="0" borderId="15" xfId="0" applyFont="1" applyFill="1" applyBorder="1" applyAlignment="1">
      <alignment horizontal="right" wrapText="1"/>
    </xf>
    <xf numFmtId="0" fontId="37" fillId="0" borderId="0" xfId="7" applyFont="1" applyFill="1" applyAlignment="1">
      <alignment horizontal="left" vertical="center" wrapText="1"/>
    </xf>
    <xf numFmtId="0" fontId="31" fillId="0" borderId="0" xfId="7" applyFont="1" applyFill="1" applyBorder="1" applyAlignment="1">
      <alignment horizontal="center"/>
    </xf>
    <xf numFmtId="0" fontId="36" fillId="0" borderId="0" xfId="7" applyFont="1" applyAlignment="1">
      <alignment horizontal="left" wrapText="1"/>
    </xf>
    <xf numFmtId="0" fontId="30" fillId="0" borderId="0" xfId="7" quotePrefix="1" applyFont="1" applyFill="1" applyAlignment="1">
      <alignment horizontal="left" vertical="center" wrapText="1"/>
    </xf>
    <xf numFmtId="0" fontId="30" fillId="0" borderId="0" xfId="7" applyFont="1" applyFill="1" applyAlignment="1">
      <alignment horizontal="left" vertical="center" wrapText="1"/>
    </xf>
    <xf numFmtId="0" fontId="37" fillId="0" borderId="0" xfId="7" applyFont="1" applyFill="1" applyAlignment="1">
      <alignment horizontal="center" vertical="center"/>
    </xf>
    <xf numFmtId="0" fontId="30" fillId="0" borderId="0" xfId="7" applyFont="1" applyFill="1" applyAlignment="1">
      <alignment horizontal="center" vertical="center"/>
    </xf>
    <xf numFmtId="0" fontId="30" fillId="0" borderId="0" xfId="7" quotePrefix="1" applyFont="1" applyFill="1" applyAlignment="1">
      <alignment horizontal="center"/>
    </xf>
    <xf numFmtId="0" fontId="30" fillId="0" borderId="0" xfId="7" applyFont="1" applyFill="1" applyAlignment="1">
      <alignment horizontal="center"/>
    </xf>
    <xf numFmtId="0" fontId="30" fillId="0" borderId="4" xfId="7" applyFont="1" applyFill="1" applyBorder="1" applyAlignment="1">
      <alignment horizontal="right"/>
    </xf>
    <xf numFmtId="0" fontId="30" fillId="0" borderId="36" xfId="7" applyFont="1" applyFill="1" applyBorder="1" applyAlignment="1">
      <alignment horizontal="right"/>
    </xf>
    <xf numFmtId="0" fontId="31" fillId="0" borderId="0" xfId="7" applyFont="1" applyFill="1" applyAlignment="1">
      <alignment horizontal="right"/>
    </xf>
    <xf numFmtId="0" fontId="38" fillId="0" borderId="0" xfId="7" applyFont="1" applyFill="1" applyAlignment="1">
      <alignment horizontal="center"/>
    </xf>
    <xf numFmtId="0" fontId="34" fillId="0" borderId="17" xfId="7" applyFont="1" applyFill="1" applyBorder="1" applyAlignment="1">
      <alignment horizontal="center"/>
    </xf>
    <xf numFmtId="0" fontId="31" fillId="0" borderId="37" xfId="7" applyFont="1" applyFill="1" applyBorder="1" applyAlignment="1">
      <alignment horizontal="center" vertical="justify"/>
    </xf>
    <xf numFmtId="0" fontId="34" fillId="0" borderId="0" xfId="7" applyFont="1" applyFill="1" applyBorder="1" applyAlignment="1">
      <alignment horizontal="left" vertical="justify"/>
    </xf>
    <xf numFmtId="0" fontId="34" fillId="0" borderId="17" xfId="7" applyFont="1" applyFill="1" applyBorder="1" applyAlignment="1">
      <alignment horizontal="left" vertical="justify"/>
    </xf>
    <xf numFmtId="4" fontId="38" fillId="0" borderId="14" xfId="7" applyNumberFormat="1" applyFont="1" applyFill="1" applyBorder="1" applyAlignment="1">
      <alignment horizontal="center"/>
    </xf>
    <xf numFmtId="0" fontId="38" fillId="0" borderId="14" xfId="7" applyFont="1" applyFill="1" applyBorder="1" applyAlignment="1">
      <alignment horizontal="center"/>
    </xf>
    <xf numFmtId="0" fontId="34" fillId="0" borderId="0" xfId="7" applyFont="1" applyFill="1" applyAlignment="1">
      <alignment horizontal="left"/>
    </xf>
    <xf numFmtId="0" fontId="34" fillId="0" borderId="14" xfId="7" applyFont="1" applyFill="1" applyBorder="1" applyAlignment="1">
      <alignment horizontal="left"/>
    </xf>
    <xf numFmtId="0" fontId="34" fillId="0" borderId="14" xfId="7" applyFont="1" applyFill="1" applyBorder="1" applyAlignment="1">
      <alignment horizontal="center"/>
    </xf>
    <xf numFmtId="4" fontId="38" fillId="0" borderId="17" xfId="7" applyNumberFormat="1" applyFont="1" applyFill="1" applyBorder="1" applyAlignment="1">
      <alignment horizontal="center"/>
    </xf>
    <xf numFmtId="0" fontId="38" fillId="0" borderId="17" xfId="7" applyFont="1" applyFill="1" applyBorder="1" applyAlignment="1">
      <alignment horizontal="center"/>
    </xf>
    <xf numFmtId="0" fontId="39" fillId="0" borderId="17" xfId="7" applyFont="1" applyFill="1" applyBorder="1" applyAlignment="1">
      <alignment horizontal="left"/>
    </xf>
    <xf numFmtId="0" fontId="30" fillId="0" borderId="26" xfId="7" applyFont="1" applyFill="1" applyBorder="1" applyAlignment="1">
      <alignment horizontal="center" vertical="center" textRotation="90" wrapText="1"/>
    </xf>
    <xf numFmtId="0" fontId="30" fillId="0" borderId="39" xfId="7" applyFont="1" applyFill="1" applyBorder="1" applyAlignment="1">
      <alignment horizontal="center" vertical="center" textRotation="90" wrapText="1"/>
    </xf>
    <xf numFmtId="0" fontId="30" fillId="0" borderId="27" xfId="7" applyFont="1" applyFill="1" applyBorder="1" applyAlignment="1">
      <alignment horizontal="center" vertical="justify" textRotation="90" wrapText="1"/>
    </xf>
    <xf numFmtId="0" fontId="30" fillId="0" borderId="40" xfId="7" applyFont="1" applyFill="1" applyBorder="1" applyAlignment="1">
      <alignment horizontal="center" vertical="justify" textRotation="90" wrapText="1"/>
    </xf>
    <xf numFmtId="0" fontId="30" fillId="0" borderId="27" xfId="7" applyFont="1" applyFill="1" applyBorder="1" applyAlignment="1">
      <alignment horizontal="center" vertical="center" textRotation="90" wrapText="1"/>
    </xf>
    <xf numFmtId="0" fontId="30" fillId="0" borderId="40" xfId="7" applyFont="1" applyFill="1" applyBorder="1" applyAlignment="1">
      <alignment horizontal="center" vertical="center" textRotation="90" wrapText="1"/>
    </xf>
    <xf numFmtId="0" fontId="30" fillId="0" borderId="28" xfId="7" applyFont="1" applyFill="1" applyBorder="1" applyAlignment="1">
      <alignment horizontal="center" vertical="center" wrapText="1"/>
    </xf>
    <xf numFmtId="0" fontId="30" fillId="0" borderId="41" xfId="7" applyFont="1" applyFill="1" applyBorder="1" applyAlignment="1">
      <alignment horizontal="center" vertical="center" wrapText="1"/>
    </xf>
    <xf numFmtId="0" fontId="30" fillId="0" borderId="2" xfId="7" applyFont="1" applyFill="1" applyBorder="1" applyAlignment="1">
      <alignment horizontal="center" vertical="center" wrapText="1"/>
    </xf>
    <xf numFmtId="0" fontId="30" fillId="0" borderId="6" xfId="7" applyFont="1" applyFill="1" applyBorder="1" applyAlignment="1">
      <alignment horizontal="center" vertical="center" wrapText="1"/>
    </xf>
    <xf numFmtId="0" fontId="30" fillId="0" borderId="38" xfId="7" applyFont="1" applyFill="1" applyBorder="1" applyAlignment="1">
      <alignment horizontal="center" vertical="center" wrapText="1"/>
    </xf>
    <xf numFmtId="0" fontId="30" fillId="0" borderId="42" xfId="7" applyFont="1" applyFill="1" applyBorder="1" applyAlignment="1">
      <alignment horizontal="center" vertical="center" wrapText="1"/>
    </xf>
    <xf numFmtId="0" fontId="30" fillId="0" borderId="29" xfId="7" applyFont="1" applyFill="1" applyBorder="1" applyAlignment="1">
      <alignment horizontal="center" vertical="center" wrapText="1"/>
    </xf>
    <xf numFmtId="0" fontId="30" fillId="0" borderId="12" xfId="7" applyFont="1" applyFill="1" applyBorder="1" applyAlignment="1">
      <alignment horizontal="center" vertical="center" wrapText="1"/>
    </xf>
    <xf numFmtId="0" fontId="30" fillId="0" borderId="19" xfId="7" applyFont="1" applyFill="1" applyBorder="1" applyAlignment="1">
      <alignment horizontal="center" vertical="center" wrapText="1"/>
    </xf>
    <xf numFmtId="0" fontId="30" fillId="0" borderId="35" xfId="7" applyFont="1" applyFill="1" applyBorder="1" applyAlignment="1">
      <alignment horizontal="center" vertical="center" wrapText="1"/>
    </xf>
    <xf numFmtId="0" fontId="34" fillId="0" borderId="31" xfId="7" applyFont="1" applyFill="1" applyBorder="1" applyAlignment="1">
      <alignment horizontal="right"/>
    </xf>
    <xf numFmtId="0" fontId="34" fillId="0" borderId="32" xfId="7" applyFont="1" applyFill="1" applyBorder="1" applyAlignment="1">
      <alignment horizontal="right"/>
    </xf>
    <xf numFmtId="0" fontId="34" fillId="0" borderId="47" xfId="7" applyFont="1" applyFill="1" applyBorder="1" applyAlignment="1">
      <alignment horizontal="right"/>
    </xf>
    <xf numFmtId="0" fontId="34" fillId="0" borderId="44" xfId="7" applyFont="1" applyFill="1" applyBorder="1" applyAlignment="1">
      <alignment horizontal="right"/>
    </xf>
    <xf numFmtId="0" fontId="34" fillId="0" borderId="22" xfId="7" applyFont="1" applyFill="1" applyBorder="1" applyAlignment="1">
      <alignment horizontal="right"/>
    </xf>
    <xf numFmtId="0" fontId="42" fillId="0" borderId="13" xfId="7" applyFont="1" applyFill="1" applyBorder="1" applyAlignment="1">
      <alignment horizontal="right"/>
    </xf>
    <xf numFmtId="0" fontId="42" fillId="0" borderId="15" xfId="7" applyFont="1" applyFill="1" applyBorder="1" applyAlignment="1">
      <alignment horizontal="right"/>
    </xf>
    <xf numFmtId="0" fontId="34" fillId="0" borderId="13" xfId="7" applyFont="1" applyFill="1" applyBorder="1" applyAlignment="1">
      <alignment horizontal="right"/>
    </xf>
    <xf numFmtId="0" fontId="34" fillId="0" borderId="15" xfId="7" applyFont="1" applyFill="1" applyBorder="1" applyAlignment="1">
      <alignment horizontal="right"/>
    </xf>
    <xf numFmtId="4" fontId="30" fillId="0" borderId="0" xfId="7" applyNumberFormat="1" applyFont="1" applyFill="1" applyAlignment="1">
      <alignment horizontal="left"/>
    </xf>
    <xf numFmtId="14" fontId="30" fillId="0" borderId="0" xfId="7" applyNumberFormat="1" applyFont="1" applyFill="1" applyAlignment="1">
      <alignment horizontal="center"/>
    </xf>
    <xf numFmtId="0" fontId="10" fillId="0" borderId="15" xfId="0" applyFont="1" applyFill="1" applyBorder="1" applyAlignment="1">
      <alignment horizontal="right" vertical="center" wrapText="1"/>
    </xf>
    <xf numFmtId="0" fontId="44" fillId="0" borderId="0" xfId="8" applyFont="1" applyFill="1" applyAlignment="1">
      <alignment horizontal="left"/>
    </xf>
    <xf numFmtId="0" fontId="3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4" fillId="0" borderId="0" xfId="8" applyFont="1" applyFill="1" applyAlignment="1">
      <alignment horizontal="right"/>
    </xf>
    <xf numFmtId="0" fontId="44" fillId="0" borderId="0" xfId="8" applyFont="1" applyFill="1" applyBorder="1" applyAlignment="1">
      <alignment horizontal="left"/>
    </xf>
    <xf numFmtId="0" fontId="44" fillId="0" borderId="0" xfId="8" applyFont="1" applyFill="1" applyBorder="1" applyAlignment="1">
      <alignment horizontal="center" wrapText="1"/>
    </xf>
    <xf numFmtId="4" fontId="44" fillId="0" borderId="0" xfId="8" applyNumberFormat="1" applyFont="1" applyFill="1" applyBorder="1" applyAlignment="1">
      <alignment horizontal="center" wrapText="1"/>
    </xf>
    <xf numFmtId="0" fontId="44" fillId="0" borderId="0" xfId="8" applyFont="1" applyFill="1" applyBorder="1" applyAlignment="1">
      <alignment horizontal="left" wrapText="1"/>
    </xf>
    <xf numFmtId="0" fontId="28" fillId="0" borderId="0" xfId="8" applyFont="1" applyFill="1" applyBorder="1" applyAlignment="1">
      <alignment horizontal="center"/>
    </xf>
    <xf numFmtId="0" fontId="28" fillId="0" borderId="37" xfId="8" applyFont="1" applyFill="1" applyBorder="1" applyAlignment="1">
      <alignment horizontal="center" wrapText="1"/>
    </xf>
    <xf numFmtId="0" fontId="44" fillId="0" borderId="0" xfId="8" applyFont="1" applyFill="1" applyBorder="1" applyAlignment="1">
      <alignment horizontal="center" vertical="center" wrapText="1"/>
    </xf>
  </cellXfs>
  <cellStyles count="9">
    <cellStyle name="Normal" xfId="0" builtinId="0"/>
    <cellStyle name="Normal 2" xfId="4"/>
    <cellStyle name="Normal 3" xfId="7"/>
    <cellStyle name="Normal_Viinkalni" xfId="6"/>
    <cellStyle name="Stils 1" xfId="2"/>
    <cellStyle name="Style 1" xfId="1"/>
    <cellStyle name="Обычный_33. OZOLNIEKU NOVADA DOME_OZO SKOLA_TELPU, GAITENU, KAPNU TELPU REMONTS_TAME_VADIMS_2011_02_25_melnraksts" xfId="3"/>
    <cellStyle name="Обычный_33. OZOLNIEKU NOVADA DOME_OZO SKOLA_TELPU, GAITENU, KAPNU TELPU REMONTS_TAME_VADIMS_2011_02_25_melnraksts 2" xfId="8"/>
    <cellStyle name="Стиль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uris%20JIP\Documents\CA%202018\JPD2018%2017%20MI%202.intern&#257;tpamatskolas%20&#275;dn&#299;cas%20remontdarbi%20II%20k&#257;rta\pielikums_Lokala_ta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K"/>
      <sheetName val="KOPS "/>
      <sheetName val="Forma"/>
    </sheetNames>
    <sheetDataSet>
      <sheetData sheetId="0">
        <row r="35">
          <cell r="C35">
            <v>0</v>
          </cell>
          <cell r="D35">
            <v>0</v>
          </cell>
        </row>
        <row r="40">
          <cell r="C40">
            <v>0</v>
          </cell>
        </row>
        <row r="43">
          <cell r="C43">
            <v>0</v>
          </cell>
        </row>
      </sheetData>
      <sheetData sheetId="1">
        <row r="34">
          <cell r="F34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8"/>
  <sheetViews>
    <sheetView showZeros="0" topLeftCell="A4" zoomScale="130" zoomScaleNormal="130" zoomScaleSheetLayoutView="100" workbookViewId="0">
      <selection activeCell="D42" sqref="D42"/>
    </sheetView>
  </sheetViews>
  <sheetFormatPr defaultColWidth="9.140625" defaultRowHeight="12.75"/>
  <cols>
    <col min="1" max="1" width="9.140625" style="121"/>
    <col min="2" max="2" width="20" style="121" customWidth="1"/>
    <col min="3" max="3" width="47.42578125" style="121" customWidth="1"/>
    <col min="4" max="4" width="24" style="121" customWidth="1"/>
    <col min="5" max="5" width="7.42578125" style="121" customWidth="1"/>
    <col min="6" max="6" width="11.140625" style="121" customWidth="1"/>
    <col min="7" max="7" width="9.85546875" style="121" customWidth="1"/>
    <col min="8" max="8" width="33" style="121" customWidth="1"/>
    <col min="9" max="9" width="23.7109375" style="121" customWidth="1"/>
    <col min="10" max="16384" width="9.140625" style="121"/>
  </cols>
  <sheetData>
    <row r="1" spans="2:15">
      <c r="D1" s="122" t="s">
        <v>142</v>
      </c>
      <c r="E1" s="123"/>
      <c r="F1" s="123"/>
      <c r="G1" s="123"/>
      <c r="H1" s="124"/>
      <c r="I1" s="123"/>
    </row>
    <row r="2" spans="2:15">
      <c r="E2" s="124"/>
      <c r="F2" s="125"/>
      <c r="G2" s="123"/>
      <c r="H2" s="124"/>
      <c r="I2" s="123"/>
    </row>
    <row r="3" spans="2:15">
      <c r="E3" s="124"/>
      <c r="F3" s="123"/>
      <c r="G3" s="123"/>
      <c r="H3" s="124"/>
      <c r="I3" s="123"/>
    </row>
    <row r="4" spans="2:15">
      <c r="D4" s="126" t="s">
        <v>143</v>
      </c>
    </row>
    <row r="5" spans="2:15" ht="22.5" customHeight="1">
      <c r="B5" s="127"/>
      <c r="C5" s="128"/>
      <c r="D5" s="128"/>
      <c r="E5" s="127"/>
      <c r="F5" s="127"/>
      <c r="G5" s="127"/>
      <c r="H5" s="129"/>
      <c r="I5" s="129"/>
      <c r="J5" s="129"/>
      <c r="K5" s="129"/>
      <c r="L5" s="129"/>
      <c r="M5" s="129"/>
      <c r="N5" s="129"/>
      <c r="O5" s="129"/>
    </row>
    <row r="6" spans="2:15">
      <c r="C6" s="220" t="s">
        <v>144</v>
      </c>
      <c r="D6" s="220"/>
    </row>
    <row r="7" spans="2:15" ht="15.75">
      <c r="B7" s="127"/>
      <c r="C7" s="127"/>
      <c r="D7" s="127"/>
      <c r="E7" s="127"/>
      <c r="F7" s="127"/>
      <c r="G7" s="127"/>
      <c r="H7" s="129"/>
      <c r="I7" s="129"/>
      <c r="J7" s="129"/>
      <c r="K7" s="129"/>
      <c r="L7" s="129"/>
      <c r="M7" s="129"/>
      <c r="N7" s="129"/>
      <c r="O7" s="129"/>
    </row>
    <row r="8" spans="2:15">
      <c r="D8" s="130" t="s">
        <v>145</v>
      </c>
    </row>
    <row r="10" spans="2:15">
      <c r="D10" s="121" t="s">
        <v>146</v>
      </c>
    </row>
    <row r="13" spans="2:15" ht="15.75">
      <c r="C13" s="131" t="s">
        <v>147</v>
      </c>
      <c r="F13" s="132"/>
      <c r="G13" s="133"/>
      <c r="H13" s="221"/>
      <c r="I13" s="221"/>
    </row>
    <row r="14" spans="2:15">
      <c r="F14" s="133"/>
      <c r="G14" s="133"/>
      <c r="H14" s="134"/>
      <c r="I14" s="135"/>
    </row>
    <row r="15" spans="2:15" ht="26.25" customHeight="1">
      <c r="B15" s="136" t="s">
        <v>148</v>
      </c>
      <c r="C15" s="222" t="s">
        <v>175</v>
      </c>
      <c r="D15" s="223"/>
      <c r="F15" s="133"/>
      <c r="G15" s="133"/>
      <c r="H15" s="134"/>
      <c r="I15" s="135"/>
    </row>
    <row r="16" spans="2:15" ht="26.25" customHeight="1">
      <c r="B16" s="136" t="s">
        <v>149</v>
      </c>
      <c r="C16" s="223" t="s">
        <v>176</v>
      </c>
      <c r="D16" s="223"/>
      <c r="F16" s="133"/>
      <c r="G16" s="133"/>
      <c r="H16" s="134"/>
      <c r="I16" s="135"/>
    </row>
    <row r="17" spans="2:9" ht="18" customHeight="1">
      <c r="B17" s="136" t="s">
        <v>150</v>
      </c>
      <c r="C17" s="223" t="s">
        <v>177</v>
      </c>
      <c r="D17" s="223"/>
      <c r="F17" s="133"/>
      <c r="G17" s="133"/>
      <c r="H17" s="134"/>
      <c r="I17" s="135"/>
    </row>
    <row r="18" spans="2:9" ht="31.5" customHeight="1">
      <c r="B18" s="136" t="s">
        <v>151</v>
      </c>
      <c r="C18" s="219" t="s">
        <v>178</v>
      </c>
      <c r="D18" s="219"/>
      <c r="F18" s="133"/>
      <c r="G18" s="133"/>
      <c r="H18" s="135"/>
      <c r="I18" s="135"/>
    </row>
    <row r="19" spans="2:9">
      <c r="B19" s="136" t="s">
        <v>152</v>
      </c>
      <c r="C19" s="224"/>
      <c r="D19" s="224"/>
      <c r="F19" s="135"/>
      <c r="G19" s="133"/>
      <c r="H19" s="137"/>
      <c r="I19" s="133"/>
    </row>
    <row r="20" spans="2:9">
      <c r="B20" s="136" t="s">
        <v>153</v>
      </c>
      <c r="C20" s="225"/>
      <c r="D20" s="225"/>
    </row>
    <row r="21" spans="2:9">
      <c r="C21" s="226"/>
      <c r="D21" s="227"/>
    </row>
    <row r="22" spans="2:9">
      <c r="C22" s="227"/>
      <c r="D22" s="227"/>
    </row>
    <row r="23" spans="2:9" ht="13.5" thickBot="1"/>
    <row r="24" spans="2:9" ht="24" customHeight="1" thickBot="1">
      <c r="B24" s="138" t="s">
        <v>154</v>
      </c>
      <c r="C24" s="139" t="s">
        <v>155</v>
      </c>
      <c r="D24" s="140" t="s">
        <v>156</v>
      </c>
    </row>
    <row r="25" spans="2:9">
      <c r="B25" s="141"/>
      <c r="C25" s="142"/>
      <c r="D25" s="143"/>
    </row>
    <row r="26" spans="2:9" ht="27" customHeight="1">
      <c r="B26" s="144">
        <v>1</v>
      </c>
      <c r="C26" s="145" t="str">
        <f>C15</f>
        <v xml:space="preserve">Jelgavas pilsētas pašvaldības izglītības iestāde „Jelgavas 5. vidusskola” </v>
      </c>
      <c r="D26" s="146">
        <f>'[1]KOPS '!F34</f>
        <v>0</v>
      </c>
    </row>
    <row r="27" spans="2:9" ht="13.5" thickBot="1">
      <c r="B27" s="147"/>
      <c r="C27" s="148"/>
      <c r="D27" s="149"/>
    </row>
    <row r="28" spans="2:9" ht="13.5" thickBot="1">
      <c r="B28" s="150"/>
      <c r="C28" s="151" t="s">
        <v>157</v>
      </c>
      <c r="D28" s="152">
        <f>SUM(D26:D27)</f>
        <v>0</v>
      </c>
    </row>
    <row r="29" spans="2:9" ht="13.5" thickBot="1">
      <c r="B29" s="153"/>
      <c r="C29" s="154"/>
      <c r="D29" s="152"/>
    </row>
    <row r="30" spans="2:9" ht="13.5" thickBot="1">
      <c r="B30" s="228" t="s">
        <v>158</v>
      </c>
      <c r="C30" s="229"/>
      <c r="D30" s="152"/>
    </row>
    <row r="35" spans="2:4">
      <c r="B35" s="126" t="s">
        <v>184</v>
      </c>
      <c r="C35" s="155"/>
      <c r="D35" s="156"/>
    </row>
    <row r="36" spans="2:4">
      <c r="C36" s="157" t="s">
        <v>137</v>
      </c>
    </row>
    <row r="38" spans="2:4">
      <c r="B38" s="158" t="s">
        <v>159</v>
      </c>
    </row>
    <row r="40" spans="2:4">
      <c r="B40" s="126" t="s">
        <v>160</v>
      </c>
      <c r="C40" s="159">
        <f>C35</f>
        <v>0</v>
      </c>
      <c r="D40" s="156">
        <f>D35</f>
        <v>0</v>
      </c>
    </row>
    <row r="41" spans="2:4">
      <c r="C41" s="157" t="s">
        <v>137</v>
      </c>
    </row>
    <row r="43" spans="2:4" ht="13.5" customHeight="1">
      <c r="B43" s="158" t="str">
        <f>B38</f>
        <v>Sertifikāta Nr.:</v>
      </c>
      <c r="C43" s="121">
        <f>C38</f>
        <v>0</v>
      </c>
    </row>
    <row r="45" spans="2:4">
      <c r="B45" s="126" t="s">
        <v>185</v>
      </c>
      <c r="C45" s="159">
        <f>C40</f>
        <v>0</v>
      </c>
      <c r="D45" s="156">
        <f>D40</f>
        <v>0</v>
      </c>
    </row>
    <row r="46" spans="2:4">
      <c r="C46" s="157" t="s">
        <v>137</v>
      </c>
    </row>
    <row r="48" spans="2:4" ht="13.5" customHeight="1">
      <c r="B48" s="158" t="str">
        <f>B43</f>
        <v>Sertifikāta Nr.:</v>
      </c>
      <c r="C48" s="121">
        <f>C43</f>
        <v>0</v>
      </c>
    </row>
  </sheetData>
  <mergeCells count="11">
    <mergeCell ref="C19:D19"/>
    <mergeCell ref="C20:D20"/>
    <mergeCell ref="C21:D21"/>
    <mergeCell ref="C22:D22"/>
    <mergeCell ref="B30:C30"/>
    <mergeCell ref="C18:D18"/>
    <mergeCell ref="C6:D6"/>
    <mergeCell ref="H13:I13"/>
    <mergeCell ref="C15:D15"/>
    <mergeCell ref="C16:D16"/>
    <mergeCell ref="C17:D17"/>
  </mergeCells>
  <pageMargins left="0.48" right="0.67" top="1" bottom="0.82" header="0.5" footer="0.5"/>
  <pageSetup paperSize="9" scale="92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Zeros="0" zoomScaleNormal="100" zoomScaleSheetLayoutView="100" workbookViewId="0">
      <selection activeCell="I28" sqref="I28"/>
    </sheetView>
  </sheetViews>
  <sheetFormatPr defaultColWidth="9.140625" defaultRowHeight="12.75" outlineLevelCol="1"/>
  <cols>
    <col min="1" max="1" width="3" style="121" customWidth="1"/>
    <col min="2" max="2" width="4.7109375" style="121" customWidth="1"/>
    <col min="3" max="3" width="7.7109375" style="136" customWidth="1"/>
    <col min="4" max="4" width="35.140625" style="121" customWidth="1"/>
    <col min="5" max="5" width="6.140625" style="121" customWidth="1" outlineLevel="1"/>
    <col min="6" max="6" width="11.140625" style="121" customWidth="1"/>
    <col min="7" max="7" width="10" style="121" customWidth="1"/>
    <col min="8" max="8" width="11.140625" style="121" customWidth="1"/>
    <col min="9" max="10" width="10" style="121" customWidth="1"/>
    <col min="11" max="11" width="15" style="121" customWidth="1"/>
    <col min="12" max="12" width="52.85546875" style="121" customWidth="1"/>
    <col min="13" max="16384" width="9.140625" style="121"/>
  </cols>
  <sheetData>
    <row r="1" spans="1:10">
      <c r="D1" s="160"/>
      <c r="E1" s="123"/>
      <c r="F1" s="123"/>
      <c r="G1" s="123"/>
      <c r="H1" s="230" t="s">
        <v>161</v>
      </c>
      <c r="I1" s="230"/>
      <c r="J1" s="230"/>
    </row>
    <row r="2" spans="1:10" ht="14.25">
      <c r="A2" s="231" t="s">
        <v>0</v>
      </c>
      <c r="B2" s="231"/>
      <c r="C2" s="231"/>
      <c r="D2" s="231"/>
      <c r="E2" s="231"/>
      <c r="F2" s="231"/>
      <c r="G2" s="231"/>
      <c r="H2" s="231"/>
      <c r="I2" s="231"/>
      <c r="J2" s="231"/>
    </row>
    <row r="3" spans="1:10">
      <c r="A3" s="232"/>
      <c r="B3" s="232"/>
      <c r="C3" s="232"/>
      <c r="D3" s="232"/>
      <c r="E3" s="232"/>
      <c r="F3" s="232"/>
      <c r="G3" s="232"/>
      <c r="H3" s="232"/>
      <c r="I3" s="232"/>
      <c r="J3" s="232"/>
    </row>
    <row r="4" spans="1:10">
      <c r="A4" s="233" t="s">
        <v>162</v>
      </c>
      <c r="B4" s="233"/>
      <c r="C4" s="233"/>
      <c r="D4" s="233"/>
      <c r="E4" s="233"/>
      <c r="F4" s="233"/>
      <c r="G4" s="233"/>
      <c r="H4" s="233"/>
      <c r="I4" s="233"/>
      <c r="J4" s="233"/>
    </row>
    <row r="5" spans="1:10">
      <c r="A5" s="161"/>
      <c r="B5" s="161"/>
      <c r="C5" s="162"/>
      <c r="D5" s="161"/>
      <c r="E5" s="161"/>
      <c r="F5" s="161"/>
      <c r="G5" s="161"/>
      <c r="H5" s="161"/>
      <c r="I5" s="161"/>
      <c r="J5" s="161"/>
    </row>
    <row r="6" spans="1:10" ht="24.75" customHeight="1">
      <c r="A6" s="234" t="s">
        <v>149</v>
      </c>
      <c r="B6" s="234"/>
      <c r="C6" s="234"/>
      <c r="D6" s="235" t="str">
        <f>PBK!C16</f>
        <v>Jelgavas pilsētas pašvaldības izglītības iestādes „Jelgavas 5.vidusskola” gaiteņu telpu remontdarbi</v>
      </c>
      <c r="E6" s="235"/>
      <c r="F6" s="235"/>
      <c r="G6" s="235"/>
      <c r="H6" s="235"/>
      <c r="I6" s="235"/>
      <c r="J6" s="235"/>
    </row>
    <row r="7" spans="1:10" s="163" customFormat="1" ht="16.5" customHeight="1">
      <c r="A7" s="238" t="s">
        <v>148</v>
      </c>
      <c r="B7" s="238"/>
      <c r="C7" s="238"/>
      <c r="D7" s="239" t="str">
        <f>PBK!C15</f>
        <v xml:space="preserve">Jelgavas pilsētas pašvaldības izglītības iestāde „Jelgavas 5. vidusskola” </v>
      </c>
      <c r="E7" s="239"/>
      <c r="F7" s="239"/>
      <c r="G7" s="239"/>
      <c r="H7" s="239"/>
      <c r="I7" s="239"/>
      <c r="J7" s="239"/>
    </row>
    <row r="8" spans="1:10" s="163" customFormat="1" ht="16.5" customHeight="1">
      <c r="A8" s="238" t="s">
        <v>163</v>
      </c>
      <c r="B8" s="238"/>
      <c r="C8" s="238"/>
      <c r="D8" s="239" t="str">
        <f>PBK!C17</f>
        <v>Aspazijas iela 20, Jelgava, LV-3001</v>
      </c>
      <c r="E8" s="239"/>
      <c r="F8" s="239"/>
      <c r="G8" s="239"/>
      <c r="H8" s="239"/>
      <c r="I8" s="239"/>
      <c r="J8" s="239"/>
    </row>
    <row r="9" spans="1:10" s="163" customFormat="1" ht="16.5" customHeight="1">
      <c r="A9" s="238" t="s">
        <v>151</v>
      </c>
      <c r="B9" s="238"/>
      <c r="C9" s="238"/>
      <c r="D9" s="239" t="str">
        <f>PBK!C18</f>
        <v xml:space="preserve"> Jelgavas pilsētas pašvaldības  izglītības iestāde „Jelgavas 5.vidusskola”</v>
      </c>
      <c r="E9" s="239"/>
      <c r="F9" s="239"/>
      <c r="G9" s="239"/>
      <c r="H9" s="239"/>
      <c r="I9" s="239"/>
      <c r="J9" s="239"/>
    </row>
    <row r="10" spans="1:10" s="163" customFormat="1" ht="16.5" customHeight="1">
      <c r="A10" s="238" t="s">
        <v>152</v>
      </c>
      <c r="B10" s="238"/>
      <c r="C10" s="238"/>
      <c r="D10" s="239"/>
      <c r="E10" s="239"/>
      <c r="F10" s="239"/>
      <c r="G10" s="239"/>
      <c r="H10" s="239"/>
      <c r="I10" s="239"/>
      <c r="J10" s="239"/>
    </row>
    <row r="11" spans="1:10" s="163" customFormat="1" ht="16.5" customHeight="1">
      <c r="A11" s="238" t="s">
        <v>153</v>
      </c>
      <c r="B11" s="238"/>
      <c r="C11" s="238"/>
      <c r="D11" s="240"/>
      <c r="E11" s="240"/>
      <c r="F11" s="240"/>
      <c r="G11" s="240"/>
      <c r="H11" s="240"/>
      <c r="I11" s="240"/>
      <c r="J11" s="240"/>
    </row>
    <row r="12" spans="1:10" s="163" customFormat="1" ht="15">
      <c r="A12" s="164"/>
      <c r="B12" s="164"/>
      <c r="C12" s="165"/>
      <c r="D12" s="164"/>
      <c r="E12" s="164"/>
      <c r="F12" s="164"/>
      <c r="G12" s="166"/>
      <c r="H12" s="166"/>
      <c r="I12" s="166"/>
      <c r="J12" s="166"/>
    </row>
    <row r="13" spans="1:10" s="163" customFormat="1" ht="15">
      <c r="A13" s="164"/>
      <c r="B13" s="164"/>
      <c r="C13" s="165"/>
      <c r="D13" s="167" t="s">
        <v>187</v>
      </c>
      <c r="E13" s="241">
        <f>F26</f>
        <v>0</v>
      </c>
      <c r="F13" s="242"/>
      <c r="G13" s="166"/>
      <c r="H13" s="166"/>
      <c r="I13" s="166"/>
      <c r="J13" s="166"/>
    </row>
    <row r="14" spans="1:10" s="163" customFormat="1" ht="15">
      <c r="A14" s="164"/>
      <c r="B14" s="164"/>
      <c r="C14" s="165"/>
      <c r="D14" s="167" t="s">
        <v>1</v>
      </c>
      <c r="E14" s="236">
        <f>J22</f>
        <v>0</v>
      </c>
      <c r="F14" s="237"/>
      <c r="G14" s="166"/>
      <c r="H14" s="166"/>
      <c r="I14" s="166"/>
      <c r="J14" s="166"/>
    </row>
    <row r="15" spans="1:10" s="163" customFormat="1" ht="15">
      <c r="A15" s="164"/>
      <c r="B15" s="164"/>
      <c r="C15" s="165"/>
      <c r="D15" s="164"/>
      <c r="E15" s="164"/>
      <c r="F15" s="164"/>
      <c r="G15" s="166"/>
      <c r="H15" s="166"/>
      <c r="I15" s="166"/>
      <c r="J15" s="166"/>
    </row>
    <row r="16" spans="1:10" s="163" customFormat="1" ht="15">
      <c r="A16" s="164"/>
      <c r="B16" s="164"/>
      <c r="C16" s="165"/>
      <c r="D16" s="168" t="s">
        <v>164</v>
      </c>
      <c r="E16" s="169"/>
      <c r="F16" s="243"/>
      <c r="G16" s="243"/>
      <c r="H16" s="243"/>
      <c r="I16" s="166"/>
      <c r="J16" s="166"/>
    </row>
    <row r="17" spans="1:12" ht="13.5" thickBot="1"/>
    <row r="18" spans="1:12" ht="20.25" customHeight="1">
      <c r="A18" s="244" t="s">
        <v>2</v>
      </c>
      <c r="B18" s="246" t="s">
        <v>3</v>
      </c>
      <c r="C18" s="248" t="s">
        <v>165</v>
      </c>
      <c r="D18" s="250" t="s">
        <v>4</v>
      </c>
      <c r="E18" s="252"/>
      <c r="F18" s="254" t="s">
        <v>166</v>
      </c>
      <c r="G18" s="256" t="s">
        <v>5</v>
      </c>
      <c r="H18" s="257"/>
      <c r="I18" s="257"/>
      <c r="J18" s="258" t="s">
        <v>6</v>
      </c>
    </row>
    <row r="19" spans="1:12" ht="51" customHeight="1" thickBot="1">
      <c r="A19" s="245"/>
      <c r="B19" s="247"/>
      <c r="C19" s="249"/>
      <c r="D19" s="251"/>
      <c r="E19" s="253"/>
      <c r="F19" s="255"/>
      <c r="G19" s="170" t="s">
        <v>167</v>
      </c>
      <c r="H19" s="171" t="s">
        <v>168</v>
      </c>
      <c r="I19" s="171" t="s">
        <v>169</v>
      </c>
      <c r="J19" s="259"/>
    </row>
    <row r="20" spans="1:12" s="181" customFormat="1" ht="13.5" customHeight="1">
      <c r="A20" s="172"/>
      <c r="B20" s="173"/>
      <c r="C20" s="174"/>
      <c r="D20" s="175" t="s">
        <v>170</v>
      </c>
      <c r="E20" s="176"/>
      <c r="F20" s="177"/>
      <c r="G20" s="178"/>
      <c r="H20" s="179"/>
      <c r="I20" s="179"/>
      <c r="J20" s="180"/>
    </row>
    <row r="21" spans="1:12" s="181" customFormat="1" ht="25.5" customHeight="1" thickBot="1">
      <c r="A21" s="182">
        <v>1</v>
      </c>
      <c r="B21" s="183"/>
      <c r="C21" s="184"/>
      <c r="D21" s="217" t="str">
        <f>G_2_ST!A3</f>
        <v>Gaiteņu remonts</v>
      </c>
      <c r="E21" s="185"/>
      <c r="F21" s="186"/>
      <c r="G21" s="187"/>
      <c r="H21" s="187"/>
      <c r="I21" s="187"/>
      <c r="J21" s="188"/>
      <c r="L21" s="189"/>
    </row>
    <row r="22" spans="1:12" ht="13.5" thickBot="1">
      <c r="A22" s="260"/>
      <c r="B22" s="261"/>
      <c r="C22" s="261"/>
      <c r="D22" s="262"/>
      <c r="E22" s="190"/>
      <c r="F22" s="191">
        <f>SUM(F21:F21)</f>
        <v>0</v>
      </c>
      <c r="G22" s="192">
        <f>SUM(G21:G21)</f>
        <v>0</v>
      </c>
      <c r="H22" s="193">
        <f>SUM(H21:H21)</f>
        <v>0</v>
      </c>
      <c r="I22" s="193">
        <f>SUM(I21:I21)</f>
        <v>0</v>
      </c>
      <c r="J22" s="194">
        <f>SUM(J21:J21)</f>
        <v>0</v>
      </c>
      <c r="K22" s="195"/>
    </row>
    <row r="23" spans="1:12">
      <c r="A23" s="263" t="s">
        <v>171</v>
      </c>
      <c r="B23" s="264"/>
      <c r="C23" s="264"/>
      <c r="D23" s="264"/>
      <c r="E23" s="196" t="s">
        <v>172</v>
      </c>
      <c r="F23" s="197"/>
      <c r="K23" s="195"/>
    </row>
    <row r="24" spans="1:12">
      <c r="A24" s="265" t="s">
        <v>173</v>
      </c>
      <c r="B24" s="266"/>
      <c r="C24" s="266"/>
      <c r="D24" s="266"/>
      <c r="E24" s="198"/>
      <c r="F24" s="199"/>
    </row>
    <row r="25" spans="1:12" ht="13.5" thickBot="1">
      <c r="A25" s="267" t="s">
        <v>174</v>
      </c>
      <c r="B25" s="268"/>
      <c r="C25" s="268"/>
      <c r="D25" s="268"/>
      <c r="E25" s="200" t="s">
        <v>172</v>
      </c>
      <c r="F25" s="199"/>
    </row>
    <row r="26" spans="1:12" ht="13.5" thickBot="1">
      <c r="A26" s="260" t="s">
        <v>7</v>
      </c>
      <c r="B26" s="261"/>
      <c r="C26" s="261"/>
      <c r="D26" s="261"/>
      <c r="E26" s="201"/>
      <c r="F26" s="202"/>
      <c r="H26" s="269"/>
      <c r="I26" s="269"/>
      <c r="K26" s="203"/>
    </row>
    <row r="27" spans="1:12">
      <c r="E27" s="204"/>
      <c r="H27" s="205"/>
    </row>
    <row r="28" spans="1:12">
      <c r="A28" s="227" t="s">
        <v>184</v>
      </c>
      <c r="B28" s="227"/>
      <c r="C28" s="227"/>
      <c r="D28" s="206">
        <f>[1]PBK!C35</f>
        <v>0</v>
      </c>
      <c r="E28" s="204"/>
      <c r="F28" s="270">
        <f>[1]PBK!D35</f>
        <v>0</v>
      </c>
      <c r="G28" s="227"/>
    </row>
    <row r="29" spans="1:12">
      <c r="D29" s="157" t="s">
        <v>137</v>
      </c>
      <c r="E29" s="204"/>
    </row>
    <row r="30" spans="1:12">
      <c r="A30" s="227" t="s">
        <v>159</v>
      </c>
      <c r="B30" s="227"/>
      <c r="C30" s="227"/>
      <c r="D30" s="121">
        <f>[1]PBK!C38</f>
        <v>0</v>
      </c>
    </row>
    <row r="32" spans="1:12">
      <c r="A32" s="227" t="s">
        <v>160</v>
      </c>
      <c r="B32" s="227"/>
      <c r="C32" s="227"/>
      <c r="D32" s="207">
        <f>[1]PBK!C40</f>
        <v>0</v>
      </c>
      <c r="F32" s="270">
        <f>F28</f>
        <v>0</v>
      </c>
      <c r="G32" s="227"/>
    </row>
    <row r="33" spans="1:4">
      <c r="D33" s="157" t="s">
        <v>137</v>
      </c>
    </row>
    <row r="35" spans="1:4">
      <c r="A35" s="227"/>
      <c r="B35" s="227"/>
      <c r="C35" s="227"/>
      <c r="D35" s="121">
        <f>[1]PBK!C43</f>
        <v>0</v>
      </c>
    </row>
  </sheetData>
  <mergeCells count="39">
    <mergeCell ref="A35:C35"/>
    <mergeCell ref="J18:J19"/>
    <mergeCell ref="A22:D22"/>
    <mergeCell ref="A23:D23"/>
    <mergeCell ref="A24:D24"/>
    <mergeCell ref="A25:D25"/>
    <mergeCell ref="A26:D26"/>
    <mergeCell ref="H26:I26"/>
    <mergeCell ref="A28:C28"/>
    <mergeCell ref="F28:G28"/>
    <mergeCell ref="A30:C30"/>
    <mergeCell ref="A32:C32"/>
    <mergeCell ref="F32:G32"/>
    <mergeCell ref="F16:H16"/>
    <mergeCell ref="A18:A19"/>
    <mergeCell ref="B18:B19"/>
    <mergeCell ref="C18:C19"/>
    <mergeCell ref="D18:D19"/>
    <mergeCell ref="E18:E19"/>
    <mergeCell ref="F18:F19"/>
    <mergeCell ref="G18:I18"/>
    <mergeCell ref="E14:F14"/>
    <mergeCell ref="A7:C7"/>
    <mergeCell ref="D7:J7"/>
    <mergeCell ref="A8:C8"/>
    <mergeCell ref="D8:J8"/>
    <mergeCell ref="A9:C9"/>
    <mergeCell ref="D9:J9"/>
    <mergeCell ref="A10:C10"/>
    <mergeCell ref="D10:J10"/>
    <mergeCell ref="A11:C11"/>
    <mergeCell ref="D11:J11"/>
    <mergeCell ref="E13:F13"/>
    <mergeCell ref="H1:J1"/>
    <mergeCell ref="A2:J2"/>
    <mergeCell ref="A3:J3"/>
    <mergeCell ref="A4:J4"/>
    <mergeCell ref="A6:C6"/>
    <mergeCell ref="D6:J6"/>
  </mergeCells>
  <pageMargins left="0.55118110236220474" right="0.51181102362204722" top="0.98425196850393704" bottom="0.82677165354330717" header="0.51181102362204722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0"/>
  <sheetViews>
    <sheetView tabSelected="1" topLeftCell="A31" zoomScale="160" zoomScaleNormal="160" workbookViewId="0">
      <selection activeCell="E35" sqref="E35"/>
    </sheetView>
  </sheetViews>
  <sheetFormatPr defaultColWidth="9.140625" defaultRowHeight="12.75"/>
  <cols>
    <col min="1" max="1" width="6.7109375" style="1" customWidth="1"/>
    <col min="2" max="2" width="9" style="1" customWidth="1"/>
    <col min="3" max="3" width="40" style="1" customWidth="1"/>
    <col min="4" max="4" width="5.7109375" style="2" customWidth="1"/>
    <col min="5" max="5" width="9" style="3" customWidth="1"/>
    <col min="6" max="6" width="7.5703125" style="1" customWidth="1"/>
    <col min="7" max="7" width="7.7109375" style="1" customWidth="1"/>
    <col min="8" max="8" width="8.140625" style="1" customWidth="1"/>
    <col min="9" max="9" width="9.140625" style="1" customWidth="1"/>
    <col min="10" max="10" width="7" style="1" customWidth="1"/>
    <col min="11" max="11" width="8.42578125" style="1" customWidth="1"/>
    <col min="12" max="12" width="9.28515625" style="1" customWidth="1"/>
    <col min="13" max="14" width="9.42578125" style="1" customWidth="1"/>
    <col min="15" max="15" width="8.7109375" style="1" customWidth="1"/>
    <col min="16" max="16" width="10" style="1" customWidth="1"/>
    <col min="17" max="17" width="9.28515625" style="1" customWidth="1"/>
    <col min="18" max="18" width="9.7109375" style="1"/>
    <col min="19" max="16384" width="9.140625" style="1"/>
  </cols>
  <sheetData>
    <row r="1" spans="1:16">
      <c r="A1" s="208"/>
      <c r="B1" s="208"/>
      <c r="C1" s="209"/>
      <c r="D1" s="209"/>
      <c r="E1" s="209"/>
      <c r="F1" s="208"/>
      <c r="G1" s="208"/>
      <c r="H1" s="208"/>
      <c r="I1" s="208"/>
      <c r="J1" s="208"/>
      <c r="K1" s="208"/>
      <c r="L1" s="282" t="s">
        <v>179</v>
      </c>
      <c r="M1" s="282"/>
      <c r="N1" s="282"/>
      <c r="O1" s="282"/>
      <c r="P1" s="282"/>
    </row>
    <row r="2" spans="1:16" ht="12.75" customHeight="1">
      <c r="A2" s="284" t="s">
        <v>181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08"/>
      <c r="P2" s="208"/>
    </row>
    <row r="3" spans="1:16" ht="15" customHeight="1">
      <c r="A3" s="284" t="s">
        <v>183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08"/>
      <c r="P3" s="208"/>
    </row>
    <row r="4" spans="1:16">
      <c r="A4" s="208"/>
      <c r="B4" s="208"/>
      <c r="C4" s="283" t="s">
        <v>162</v>
      </c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08"/>
      <c r="P4" s="208"/>
    </row>
    <row r="5" spans="1:16">
      <c r="A5" s="208"/>
      <c r="B5" s="208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08"/>
      <c r="P5" s="208"/>
    </row>
    <row r="6" spans="1:16">
      <c r="A6" s="278" t="s">
        <v>148</v>
      </c>
      <c r="B6" s="278"/>
      <c r="C6" s="281" t="str">
        <f>PBK!C15</f>
        <v xml:space="preserve">Jelgavas pilsētas pašvaldības izglītības iestāde „Jelgavas 5. vidusskola” </v>
      </c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08"/>
      <c r="P6" s="208"/>
    </row>
    <row r="7" spans="1:16">
      <c r="A7" s="278" t="s">
        <v>149</v>
      </c>
      <c r="B7" s="278"/>
      <c r="C7" s="281" t="str">
        <f>PBK!C16</f>
        <v>Jelgavas pilsētas pašvaldības izglītības iestādes „Jelgavas 5.vidusskola” gaiteņu telpu remontdarbi</v>
      </c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08"/>
      <c r="P7" s="208"/>
    </row>
    <row r="8" spans="1:16">
      <c r="A8" s="278" t="s">
        <v>163</v>
      </c>
      <c r="B8" s="278"/>
      <c r="C8" s="281" t="str">
        <f>PBK!C17</f>
        <v>Aspazijas iela 20, Jelgava, LV-3001</v>
      </c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08"/>
      <c r="P8" s="208"/>
    </row>
    <row r="9" spans="1:16">
      <c r="A9" s="278" t="s">
        <v>151</v>
      </c>
      <c r="B9" s="278"/>
      <c r="C9" s="281" t="str">
        <f>PBK!C18</f>
        <v xml:space="preserve"> Jelgavas pilsētas pašvaldības  izglītības iestāde „Jelgavas 5.vidusskola”</v>
      </c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08"/>
      <c r="P9" s="208"/>
    </row>
    <row r="10" spans="1:16" ht="14.25" customHeight="1">
      <c r="A10" s="278" t="s">
        <v>152</v>
      </c>
      <c r="B10" s="278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08"/>
      <c r="P10" s="208"/>
    </row>
    <row r="11" spans="1:16" ht="14.25" customHeight="1">
      <c r="A11" s="278" t="s">
        <v>153</v>
      </c>
      <c r="B11" s="278"/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08"/>
      <c r="P11" s="208"/>
    </row>
    <row r="12" spans="1:16" ht="14.45" customHeight="1">
      <c r="A12" s="211"/>
      <c r="B12" s="211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08"/>
      <c r="P12" s="208"/>
    </row>
    <row r="13" spans="1:16" ht="14.45" customHeight="1">
      <c r="A13" s="278" t="s">
        <v>182</v>
      </c>
      <c r="B13" s="278"/>
      <c r="C13" s="278"/>
      <c r="D13" s="278"/>
      <c r="E13" s="278"/>
      <c r="F13" s="278"/>
      <c r="G13" s="278"/>
      <c r="H13" s="212"/>
      <c r="I13" s="212"/>
      <c r="J13" s="212"/>
      <c r="K13" s="279" t="s">
        <v>180</v>
      </c>
      <c r="L13" s="279"/>
      <c r="M13" s="279"/>
      <c r="N13" s="280"/>
      <c r="O13" s="279"/>
      <c r="P13" s="213" t="s">
        <v>8</v>
      </c>
    </row>
    <row r="14" spans="1:16" ht="18.75" customHeight="1">
      <c r="A14" s="211"/>
      <c r="B14" s="211"/>
      <c r="C14" s="211"/>
      <c r="D14" s="211"/>
      <c r="E14" s="211"/>
      <c r="F14" s="211"/>
      <c r="G14" s="211"/>
      <c r="H14" s="212"/>
      <c r="I14" s="212"/>
      <c r="J14" s="212"/>
      <c r="K14" s="212"/>
      <c r="L14" s="212"/>
      <c r="M14" s="212"/>
      <c r="N14" s="214"/>
      <c r="O14" s="212"/>
      <c r="P14" s="213"/>
    </row>
    <row r="15" spans="1:16">
      <c r="A15" s="215"/>
      <c r="B15" s="215"/>
      <c r="C15" s="215"/>
      <c r="D15" s="215"/>
      <c r="E15" s="215"/>
      <c r="F15" s="215"/>
      <c r="G15" s="215"/>
      <c r="H15" s="215"/>
      <c r="I15" s="277" t="s">
        <v>9</v>
      </c>
      <c r="J15" s="277"/>
      <c r="K15" s="277"/>
      <c r="L15" s="216"/>
      <c r="M15" s="216" t="s">
        <v>10</v>
      </c>
      <c r="N15" s="216"/>
      <c r="O15" s="272"/>
      <c r="P15" s="272"/>
    </row>
    <row r="16" spans="1:16" ht="13.5" thickBot="1">
      <c r="A16" s="273"/>
      <c r="B16" s="273"/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</row>
    <row r="17" spans="1:19">
      <c r="A17" s="5" t="s">
        <v>11</v>
      </c>
      <c r="B17" s="6"/>
      <c r="C17" s="6"/>
      <c r="D17" s="7" t="s">
        <v>12</v>
      </c>
      <c r="E17" s="8" t="s">
        <v>13</v>
      </c>
      <c r="F17" s="274" t="s">
        <v>14</v>
      </c>
      <c r="G17" s="275"/>
      <c r="H17" s="275"/>
      <c r="I17" s="275"/>
      <c r="J17" s="275"/>
      <c r="K17" s="276"/>
      <c r="L17" s="9"/>
      <c r="M17" s="9"/>
      <c r="N17" s="9" t="s">
        <v>15</v>
      </c>
      <c r="O17" s="9" t="s">
        <v>16</v>
      </c>
      <c r="P17" s="64" t="s">
        <v>17</v>
      </c>
    </row>
    <row r="18" spans="1:19" ht="22.5">
      <c r="A18" s="10" t="s">
        <v>18</v>
      </c>
      <c r="B18" s="11" t="s">
        <v>19</v>
      </c>
      <c r="C18" s="11" t="s">
        <v>20</v>
      </c>
      <c r="D18" s="12" t="s">
        <v>21</v>
      </c>
      <c r="E18" s="13" t="s">
        <v>22</v>
      </c>
      <c r="F18" s="10" t="s">
        <v>23</v>
      </c>
      <c r="G18" s="5" t="s">
        <v>24</v>
      </c>
      <c r="H18" s="5" t="s">
        <v>25</v>
      </c>
      <c r="I18" s="5" t="s">
        <v>135</v>
      </c>
      <c r="J18" s="5" t="s">
        <v>26</v>
      </c>
      <c r="K18" s="5" t="s">
        <v>27</v>
      </c>
      <c r="L18" s="6" t="s">
        <v>28</v>
      </c>
      <c r="M18" s="5" t="s">
        <v>25</v>
      </c>
      <c r="N18" s="5" t="s">
        <v>135</v>
      </c>
      <c r="O18" s="5" t="s">
        <v>26</v>
      </c>
      <c r="P18" s="5" t="s">
        <v>27</v>
      </c>
    </row>
    <row r="19" spans="1:19">
      <c r="A19" s="10" t="s">
        <v>29</v>
      </c>
      <c r="B19" s="11"/>
      <c r="C19" s="11"/>
      <c r="D19" s="12"/>
      <c r="E19" s="13"/>
      <c r="F19" s="10" t="s">
        <v>30</v>
      </c>
      <c r="G19" s="10" t="s">
        <v>31</v>
      </c>
      <c r="H19" s="10" t="s">
        <v>32</v>
      </c>
      <c r="I19" s="10" t="s">
        <v>136</v>
      </c>
      <c r="J19" s="10" t="s">
        <v>33</v>
      </c>
      <c r="K19" s="14" t="s">
        <v>17</v>
      </c>
      <c r="L19" s="11" t="s">
        <v>34</v>
      </c>
      <c r="M19" s="10" t="s">
        <v>32</v>
      </c>
      <c r="N19" s="10" t="s">
        <v>136</v>
      </c>
      <c r="O19" s="10" t="s">
        <v>33</v>
      </c>
      <c r="P19" s="14" t="s">
        <v>17</v>
      </c>
    </row>
    <row r="20" spans="1:19">
      <c r="A20" s="14"/>
      <c r="B20" s="15"/>
      <c r="C20" s="15"/>
      <c r="D20" s="16"/>
      <c r="E20" s="17"/>
      <c r="F20" s="14" t="s">
        <v>35</v>
      </c>
      <c r="G20" s="14" t="s">
        <v>36</v>
      </c>
      <c r="H20" s="14" t="s">
        <v>17</v>
      </c>
      <c r="I20" s="14" t="s">
        <v>17</v>
      </c>
      <c r="J20" s="14" t="s">
        <v>17</v>
      </c>
      <c r="K20" s="14"/>
      <c r="L20" s="15" t="s">
        <v>35</v>
      </c>
      <c r="M20" s="14" t="s">
        <v>17</v>
      </c>
      <c r="N20" s="14" t="s">
        <v>17</v>
      </c>
      <c r="O20" s="14" t="s">
        <v>17</v>
      </c>
      <c r="P20" s="14"/>
    </row>
    <row r="21" spans="1:19">
      <c r="A21" s="18">
        <v>1</v>
      </c>
      <c r="B21" s="18">
        <v>2</v>
      </c>
      <c r="C21" s="18">
        <v>3</v>
      </c>
      <c r="D21" s="18">
        <v>4</v>
      </c>
      <c r="E21" s="19">
        <v>5</v>
      </c>
      <c r="F21" s="18">
        <v>6</v>
      </c>
      <c r="G21" s="18">
        <v>7</v>
      </c>
      <c r="H21" s="18">
        <v>8</v>
      </c>
      <c r="I21" s="18">
        <v>9</v>
      </c>
      <c r="J21" s="18">
        <v>10</v>
      </c>
      <c r="K21" s="18">
        <v>11</v>
      </c>
      <c r="L21" s="18">
        <v>12</v>
      </c>
      <c r="M21" s="18">
        <v>13</v>
      </c>
      <c r="N21" s="18">
        <v>14</v>
      </c>
      <c r="O21" s="18">
        <v>15</v>
      </c>
      <c r="P21" s="18">
        <v>16</v>
      </c>
    </row>
    <row r="22" spans="1:19" ht="14.25">
      <c r="A22" s="20"/>
      <c r="B22" s="21"/>
      <c r="C22" s="21" t="s">
        <v>37</v>
      </c>
      <c r="D22" s="22"/>
      <c r="E22" s="23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65"/>
    </row>
    <row r="23" spans="1:19" ht="14.25">
      <c r="A23" s="24"/>
      <c r="B23" s="25"/>
      <c r="C23" s="26" t="s">
        <v>38</v>
      </c>
      <c r="D23" s="27"/>
      <c r="E23" s="28"/>
      <c r="F23" s="29"/>
      <c r="G23" s="30"/>
      <c r="H23" s="30"/>
      <c r="I23" s="30"/>
      <c r="J23" s="30"/>
      <c r="K23" s="29"/>
      <c r="L23" s="30"/>
      <c r="M23" s="30"/>
      <c r="N23" s="30"/>
      <c r="O23" s="30"/>
      <c r="P23" s="66"/>
    </row>
    <row r="24" spans="1:19" ht="15.75">
      <c r="A24" s="31">
        <v>1</v>
      </c>
      <c r="B24" s="32" t="s">
        <v>39</v>
      </c>
      <c r="C24" s="33" t="s">
        <v>108</v>
      </c>
      <c r="D24" s="34" t="s">
        <v>40</v>
      </c>
      <c r="E24" s="35">
        <v>7</v>
      </c>
      <c r="F24" s="36"/>
      <c r="G24" s="37"/>
      <c r="H24" s="38"/>
      <c r="I24" s="37"/>
      <c r="J24" s="37"/>
      <c r="K24" s="36"/>
      <c r="L24" s="37"/>
      <c r="M24" s="37"/>
      <c r="N24" s="37"/>
      <c r="O24" s="37"/>
      <c r="P24" s="67"/>
      <c r="R24" s="79"/>
      <c r="S24" s="80"/>
    </row>
    <row r="25" spans="1:19" ht="15.75">
      <c r="A25" s="31">
        <v>2</v>
      </c>
      <c r="B25" s="32" t="s">
        <v>39</v>
      </c>
      <c r="C25" s="33" t="s">
        <v>107</v>
      </c>
      <c r="D25" s="34" t="s">
        <v>40</v>
      </c>
      <c r="E25" s="35">
        <v>155</v>
      </c>
      <c r="F25" s="36"/>
      <c r="G25" s="37"/>
      <c r="H25" s="38"/>
      <c r="I25" s="37"/>
      <c r="J25" s="37"/>
      <c r="K25" s="36"/>
      <c r="L25" s="37"/>
      <c r="M25" s="37"/>
      <c r="N25" s="37"/>
      <c r="O25" s="37"/>
      <c r="P25" s="67"/>
      <c r="R25" s="79"/>
      <c r="S25" s="80"/>
    </row>
    <row r="26" spans="1:19" ht="15.75">
      <c r="A26" s="31">
        <f>A25+1</f>
        <v>3</v>
      </c>
      <c r="B26" s="32" t="s">
        <v>39</v>
      </c>
      <c r="C26" s="33" t="s">
        <v>41</v>
      </c>
      <c r="D26" s="34" t="s">
        <v>40</v>
      </c>
      <c r="E26" s="35">
        <v>280.2</v>
      </c>
      <c r="F26" s="36"/>
      <c r="G26" s="37"/>
      <c r="H26" s="39"/>
      <c r="I26" s="39"/>
      <c r="J26" s="37"/>
      <c r="K26" s="36"/>
      <c r="L26" s="37"/>
      <c r="M26" s="37"/>
      <c r="N26" s="68"/>
      <c r="O26" s="37"/>
      <c r="P26" s="67"/>
      <c r="R26" s="79"/>
      <c r="S26" s="80"/>
    </row>
    <row r="27" spans="1:19" ht="15.75">
      <c r="A27" s="31">
        <f>A26+1</f>
        <v>4</v>
      </c>
      <c r="B27" s="32" t="str">
        <f>B26</f>
        <v>Līg.c</v>
      </c>
      <c r="C27" s="33" t="s">
        <v>109</v>
      </c>
      <c r="D27" s="34" t="s">
        <v>40</v>
      </c>
      <c r="E27" s="35">
        <v>21</v>
      </c>
      <c r="F27" s="36"/>
      <c r="G27" s="37"/>
      <c r="H27" s="39"/>
      <c r="I27" s="39"/>
      <c r="J27" s="37"/>
      <c r="K27" s="36"/>
      <c r="L27" s="37"/>
      <c r="M27" s="37"/>
      <c r="N27" s="68"/>
      <c r="O27" s="37"/>
      <c r="P27" s="67"/>
      <c r="R27" s="79"/>
      <c r="S27" s="80"/>
    </row>
    <row r="28" spans="1:19" ht="15.75">
      <c r="A28" s="31">
        <f t="shared" ref="A28:A34" si="0">A27+1</f>
        <v>5</v>
      </c>
      <c r="B28" s="32" t="s">
        <v>39</v>
      </c>
      <c r="C28" s="33" t="s">
        <v>105</v>
      </c>
      <c r="D28" s="34" t="s">
        <v>40</v>
      </c>
      <c r="E28" s="35">
        <f>137.8-9</f>
        <v>128.80000000000001</v>
      </c>
      <c r="F28" s="36"/>
      <c r="G28" s="37"/>
      <c r="H28" s="39"/>
      <c r="I28" s="39"/>
      <c r="J28" s="37"/>
      <c r="K28" s="36"/>
      <c r="L28" s="37"/>
      <c r="M28" s="37"/>
      <c r="N28" s="68"/>
      <c r="O28" s="37"/>
      <c r="P28" s="67"/>
      <c r="R28" s="79"/>
      <c r="S28" s="80"/>
    </row>
    <row r="29" spans="1:19" ht="15.75">
      <c r="A29" s="31">
        <f t="shared" si="0"/>
        <v>6</v>
      </c>
      <c r="B29" s="32" t="s">
        <v>39</v>
      </c>
      <c r="C29" s="33" t="s">
        <v>104</v>
      </c>
      <c r="D29" s="34" t="s">
        <v>40</v>
      </c>
      <c r="E29" s="35">
        <f>E28</f>
        <v>128.80000000000001</v>
      </c>
      <c r="F29" s="36"/>
      <c r="G29" s="37"/>
      <c r="H29" s="39"/>
      <c r="I29" s="39"/>
      <c r="J29" s="37"/>
      <c r="K29" s="36"/>
      <c r="L29" s="37"/>
      <c r="M29" s="37"/>
      <c r="N29" s="68"/>
      <c r="O29" s="37"/>
      <c r="P29" s="67"/>
      <c r="R29" s="79"/>
      <c r="S29" s="80"/>
    </row>
    <row r="30" spans="1:19" ht="15.75">
      <c r="A30" s="31">
        <f t="shared" si="0"/>
        <v>7</v>
      </c>
      <c r="B30" s="32" t="str">
        <f>B29</f>
        <v>Līg.c</v>
      </c>
      <c r="C30" s="33" t="s">
        <v>106</v>
      </c>
      <c r="D30" s="34" t="s">
        <v>40</v>
      </c>
      <c r="E30" s="35">
        <f>E28</f>
        <v>128.80000000000001</v>
      </c>
      <c r="F30" s="36"/>
      <c r="G30" s="37"/>
      <c r="H30" s="39"/>
      <c r="I30" s="39"/>
      <c r="J30" s="37"/>
      <c r="K30" s="36"/>
      <c r="L30" s="37"/>
      <c r="M30" s="37"/>
      <c r="N30" s="68"/>
      <c r="O30" s="37"/>
      <c r="P30" s="67"/>
      <c r="R30" s="79"/>
      <c r="S30" s="80"/>
    </row>
    <row r="31" spans="1:19">
      <c r="A31" s="31">
        <f t="shared" si="0"/>
        <v>8</v>
      </c>
      <c r="B31" s="32" t="s">
        <v>39</v>
      </c>
      <c r="C31" s="33" t="s">
        <v>42</v>
      </c>
      <c r="D31" s="40" t="s">
        <v>43</v>
      </c>
      <c r="E31" s="35">
        <v>7.7</v>
      </c>
      <c r="F31" s="36"/>
      <c r="G31" s="37"/>
      <c r="H31" s="39"/>
      <c r="I31" s="39"/>
      <c r="J31" s="37"/>
      <c r="K31" s="36"/>
      <c r="L31" s="37"/>
      <c r="M31" s="37"/>
      <c r="N31" s="68"/>
      <c r="O31" s="37"/>
      <c r="P31" s="67"/>
      <c r="R31" s="79"/>
      <c r="S31" s="80"/>
    </row>
    <row r="32" spans="1:19">
      <c r="A32" s="31">
        <f t="shared" si="0"/>
        <v>9</v>
      </c>
      <c r="B32" s="32" t="s">
        <v>39</v>
      </c>
      <c r="C32" s="33" t="s">
        <v>44</v>
      </c>
      <c r="D32" s="40" t="s">
        <v>45</v>
      </c>
      <c r="E32" s="35">
        <v>1</v>
      </c>
      <c r="F32" s="36"/>
      <c r="G32" s="37"/>
      <c r="H32" s="39"/>
      <c r="I32" s="39"/>
      <c r="J32" s="37"/>
      <c r="K32" s="36"/>
      <c r="L32" s="37"/>
      <c r="M32" s="37"/>
      <c r="N32" s="68"/>
      <c r="O32" s="37"/>
      <c r="P32" s="67"/>
      <c r="R32" s="79"/>
      <c r="S32" s="80"/>
    </row>
    <row r="33" spans="1:19" ht="15" customHeight="1">
      <c r="A33" s="31">
        <f t="shared" si="0"/>
        <v>10</v>
      </c>
      <c r="B33" s="32" t="s">
        <v>39</v>
      </c>
      <c r="C33" s="33" t="s">
        <v>46</v>
      </c>
      <c r="D33" s="37" t="s">
        <v>47</v>
      </c>
      <c r="E33" s="35">
        <v>3</v>
      </c>
      <c r="F33" s="36"/>
      <c r="G33" s="37"/>
      <c r="H33" s="39"/>
      <c r="I33" s="39"/>
      <c r="J33" s="37"/>
      <c r="K33" s="36"/>
      <c r="L33" s="37"/>
      <c r="M33" s="37"/>
      <c r="N33" s="68"/>
      <c r="O33" s="37"/>
      <c r="P33" s="67"/>
      <c r="R33" s="79"/>
      <c r="S33" s="80"/>
    </row>
    <row r="34" spans="1:19">
      <c r="A34" s="31">
        <f t="shared" si="0"/>
        <v>11</v>
      </c>
      <c r="B34" s="32" t="s">
        <v>39</v>
      </c>
      <c r="C34" s="33" t="s">
        <v>48</v>
      </c>
      <c r="D34" s="40" t="s">
        <v>49</v>
      </c>
      <c r="E34" s="35">
        <v>28</v>
      </c>
      <c r="F34" s="36"/>
      <c r="G34" s="37"/>
      <c r="H34" s="39"/>
      <c r="I34" s="39"/>
      <c r="J34" s="68"/>
      <c r="K34" s="36"/>
      <c r="L34" s="37"/>
      <c r="M34" s="37"/>
      <c r="N34" s="68"/>
      <c r="O34" s="37"/>
      <c r="P34" s="67"/>
      <c r="R34" s="79"/>
      <c r="S34" s="80"/>
    </row>
    <row r="35" spans="1:19" ht="17.25" customHeight="1">
      <c r="A35" s="31">
        <v>12</v>
      </c>
      <c r="B35" s="32" t="s">
        <v>39</v>
      </c>
      <c r="C35" s="33" t="s">
        <v>132</v>
      </c>
      <c r="D35" s="37" t="s">
        <v>47</v>
      </c>
      <c r="E35" s="35">
        <v>1</v>
      </c>
      <c r="F35" s="36"/>
      <c r="G35" s="37"/>
      <c r="H35" s="39"/>
      <c r="I35" s="39"/>
      <c r="J35" s="68"/>
      <c r="K35" s="36"/>
      <c r="L35" s="37"/>
      <c r="M35" s="37"/>
      <c r="N35" s="68"/>
      <c r="O35" s="37"/>
      <c r="P35" s="67"/>
      <c r="R35" s="79"/>
      <c r="S35" s="80"/>
    </row>
    <row r="36" spans="1:19">
      <c r="A36" s="31"/>
      <c r="B36" s="32"/>
      <c r="C36" s="26" t="s">
        <v>50</v>
      </c>
      <c r="D36" s="40"/>
      <c r="E36" s="41"/>
      <c r="F36" s="42"/>
      <c r="G36" s="37"/>
      <c r="H36" s="39"/>
      <c r="I36" s="39"/>
      <c r="J36" s="68"/>
      <c r="K36" s="36"/>
      <c r="L36" s="37"/>
      <c r="M36" s="37"/>
      <c r="N36" s="68"/>
      <c r="O36" s="37"/>
      <c r="P36" s="69"/>
      <c r="R36" s="79"/>
      <c r="S36" s="80"/>
    </row>
    <row r="37" spans="1:19" ht="15.75">
      <c r="A37" s="31">
        <v>13</v>
      </c>
      <c r="B37" s="32" t="s">
        <v>39</v>
      </c>
      <c r="C37" s="33" t="s">
        <v>51</v>
      </c>
      <c r="D37" s="34" t="s">
        <v>40</v>
      </c>
      <c r="E37" s="35">
        <v>137.80000000000001</v>
      </c>
      <c r="F37" s="42"/>
      <c r="G37" s="37"/>
      <c r="H37" s="39"/>
      <c r="I37" s="39"/>
      <c r="J37" s="68"/>
      <c r="K37" s="36"/>
      <c r="L37" s="37"/>
      <c r="M37" s="37"/>
      <c r="N37" s="68"/>
      <c r="O37" s="37"/>
      <c r="P37" s="67"/>
      <c r="R37" s="79"/>
      <c r="S37" s="80"/>
    </row>
    <row r="38" spans="1:19">
      <c r="A38" s="31"/>
      <c r="B38" s="32"/>
      <c r="C38" s="43" t="s">
        <v>110</v>
      </c>
      <c r="D38" s="40" t="s">
        <v>52</v>
      </c>
      <c r="E38" s="35">
        <f>E37*0.2</f>
        <v>27.560000000000002</v>
      </c>
      <c r="F38" s="42"/>
      <c r="G38" s="37"/>
      <c r="H38" s="39"/>
      <c r="I38" s="39"/>
      <c r="J38" s="68"/>
      <c r="K38" s="36"/>
      <c r="L38" s="37"/>
      <c r="M38" s="37"/>
      <c r="N38" s="68"/>
      <c r="O38" s="37"/>
      <c r="P38" s="67"/>
      <c r="Q38" s="81"/>
      <c r="R38" s="79"/>
      <c r="S38" s="80"/>
    </row>
    <row r="39" spans="1:19" ht="15.75">
      <c r="A39" s="31">
        <v>14</v>
      </c>
      <c r="B39" s="32" t="s">
        <v>39</v>
      </c>
      <c r="C39" s="33" t="s">
        <v>53</v>
      </c>
      <c r="D39" s="34" t="s">
        <v>40</v>
      </c>
      <c r="E39" s="35">
        <f>E37</f>
        <v>137.80000000000001</v>
      </c>
      <c r="F39" s="42"/>
      <c r="G39" s="37"/>
      <c r="H39" s="39"/>
      <c r="I39" s="39"/>
      <c r="J39" s="68"/>
      <c r="K39" s="36"/>
      <c r="L39" s="37"/>
      <c r="M39" s="37"/>
      <c r="N39" s="68"/>
      <c r="O39" s="37"/>
      <c r="P39" s="67"/>
      <c r="R39" s="79"/>
      <c r="S39" s="80"/>
    </row>
    <row r="40" spans="1:19" ht="25.5" customHeight="1">
      <c r="A40" s="31"/>
      <c r="B40" s="32"/>
      <c r="C40" s="43" t="s">
        <v>111</v>
      </c>
      <c r="D40" s="34" t="s">
        <v>40</v>
      </c>
      <c r="E40" s="35">
        <f>E39</f>
        <v>137.80000000000001</v>
      </c>
      <c r="F40" s="42"/>
      <c r="G40" s="37"/>
      <c r="H40" s="39"/>
      <c r="I40" s="39"/>
      <c r="J40" s="68"/>
      <c r="K40" s="36"/>
      <c r="L40" s="37"/>
      <c r="M40" s="37"/>
      <c r="N40" s="68"/>
      <c r="O40" s="37"/>
      <c r="P40" s="67"/>
      <c r="R40" s="79"/>
      <c r="S40" s="80"/>
    </row>
    <row r="41" spans="1:19" ht="15.75">
      <c r="A41" s="31">
        <v>15</v>
      </c>
      <c r="B41" s="44" t="str">
        <f>B39</f>
        <v>Līg.c</v>
      </c>
      <c r="C41" s="45" t="s">
        <v>54</v>
      </c>
      <c r="D41" s="34" t="s">
        <v>40</v>
      </c>
      <c r="E41" s="46">
        <f>E37</f>
        <v>137.80000000000001</v>
      </c>
      <c r="F41" s="47"/>
      <c r="G41" s="48"/>
      <c r="H41" s="48"/>
      <c r="I41" s="52"/>
      <c r="J41" s="52"/>
      <c r="K41" s="48"/>
      <c r="L41" s="70"/>
      <c r="M41" s="71"/>
      <c r="N41" s="72"/>
      <c r="O41" s="72"/>
      <c r="P41" s="73"/>
      <c r="R41" s="79"/>
      <c r="S41" s="80"/>
    </row>
    <row r="42" spans="1:19" ht="15.75">
      <c r="A42" s="31"/>
      <c r="B42" s="44"/>
      <c r="C42" s="49" t="s">
        <v>55</v>
      </c>
      <c r="D42" s="34" t="s">
        <v>40</v>
      </c>
      <c r="E42" s="46">
        <f>E41*1.1</f>
        <v>151.58000000000001</v>
      </c>
      <c r="F42" s="47"/>
      <c r="G42" s="48"/>
      <c r="H42" s="48"/>
      <c r="I42" s="52"/>
      <c r="J42" s="52"/>
      <c r="K42" s="48"/>
      <c r="L42" s="70"/>
      <c r="M42" s="71"/>
      <c r="N42" s="72"/>
      <c r="O42" s="72"/>
      <c r="P42" s="73"/>
      <c r="R42" s="79"/>
      <c r="S42" s="80"/>
    </row>
    <row r="43" spans="1:19" ht="15.75">
      <c r="A43" s="31">
        <v>16</v>
      </c>
      <c r="B43" s="44" t="str">
        <f>B41</f>
        <v>Līg.c</v>
      </c>
      <c r="C43" s="45" t="s">
        <v>56</v>
      </c>
      <c r="D43" s="34" t="s">
        <v>40</v>
      </c>
      <c r="E43" s="46">
        <f>E37</f>
        <v>137.80000000000001</v>
      </c>
      <c r="F43" s="47"/>
      <c r="G43" s="48"/>
      <c r="H43" s="48"/>
      <c r="I43" s="52"/>
      <c r="J43" s="52"/>
      <c r="K43" s="48"/>
      <c r="L43" s="70"/>
      <c r="M43" s="71"/>
      <c r="N43" s="72"/>
      <c r="O43" s="72"/>
      <c r="P43" s="73"/>
      <c r="R43" s="79"/>
      <c r="S43" s="80"/>
    </row>
    <row r="44" spans="1:19" ht="15.75">
      <c r="A44" s="31"/>
      <c r="B44" s="44"/>
      <c r="C44" s="49" t="s">
        <v>57</v>
      </c>
      <c r="D44" s="34" t="s">
        <v>40</v>
      </c>
      <c r="E44" s="46">
        <f>E43*1.1</f>
        <v>151.58000000000001</v>
      </c>
      <c r="F44" s="47"/>
      <c r="G44" s="48"/>
      <c r="H44" s="48"/>
      <c r="I44" s="52"/>
      <c r="J44" s="52"/>
      <c r="K44" s="48"/>
      <c r="L44" s="70"/>
      <c r="M44" s="71"/>
      <c r="N44" s="72"/>
      <c r="O44" s="72"/>
      <c r="P44" s="73"/>
      <c r="R44" s="79"/>
      <c r="S44" s="80"/>
    </row>
    <row r="45" spans="1:19" ht="15.75">
      <c r="A45" s="31">
        <v>17</v>
      </c>
      <c r="B45" s="50" t="str">
        <f>B43</f>
        <v>Līg.c</v>
      </c>
      <c r="C45" s="51" t="s">
        <v>58</v>
      </c>
      <c r="D45" s="34" t="s">
        <v>40</v>
      </c>
      <c r="E45" s="46">
        <f>E37</f>
        <v>137.80000000000001</v>
      </c>
      <c r="F45" s="52"/>
      <c r="G45" s="48"/>
      <c r="H45" s="48"/>
      <c r="I45" s="52"/>
      <c r="J45" s="52"/>
      <c r="K45" s="48"/>
      <c r="L45" s="70"/>
      <c r="M45" s="71"/>
      <c r="N45" s="72"/>
      <c r="O45" s="72"/>
      <c r="P45" s="73"/>
      <c r="R45" s="79"/>
      <c r="S45" s="80"/>
    </row>
    <row r="46" spans="1:19">
      <c r="A46" s="31"/>
      <c r="B46" s="50"/>
      <c r="C46" s="53" t="s">
        <v>59</v>
      </c>
      <c r="D46" s="39" t="s">
        <v>60</v>
      </c>
      <c r="E46" s="46">
        <v>13.7</v>
      </c>
      <c r="F46" s="47"/>
      <c r="G46" s="48"/>
      <c r="H46" s="48"/>
      <c r="I46" s="52"/>
      <c r="J46" s="52"/>
      <c r="K46" s="48"/>
      <c r="L46" s="70"/>
      <c r="M46" s="71"/>
      <c r="N46" s="72"/>
      <c r="O46" s="72"/>
      <c r="P46" s="73"/>
      <c r="R46" s="79"/>
      <c r="S46" s="80"/>
    </row>
    <row r="47" spans="1:19">
      <c r="A47" s="31"/>
      <c r="B47" s="50"/>
      <c r="C47" s="53" t="s">
        <v>61</v>
      </c>
      <c r="D47" s="39" t="s">
        <v>62</v>
      </c>
      <c r="E47" s="46">
        <v>5</v>
      </c>
      <c r="F47" s="47"/>
      <c r="G47" s="48"/>
      <c r="H47" s="48"/>
      <c r="I47" s="52"/>
      <c r="J47" s="52"/>
      <c r="K47" s="48"/>
      <c r="L47" s="70"/>
      <c r="M47" s="71"/>
      <c r="N47" s="72"/>
      <c r="O47" s="72"/>
      <c r="P47" s="73"/>
      <c r="R47" s="79"/>
      <c r="S47" s="80"/>
    </row>
    <row r="48" spans="1:19" ht="15.75">
      <c r="A48" s="31"/>
      <c r="B48" s="50"/>
      <c r="C48" s="53" t="s">
        <v>63</v>
      </c>
      <c r="D48" s="34" t="s">
        <v>40</v>
      </c>
      <c r="E48" s="46">
        <f>E45</f>
        <v>137.80000000000001</v>
      </c>
      <c r="F48" s="47"/>
      <c r="G48" s="48"/>
      <c r="H48" s="48"/>
      <c r="I48" s="52"/>
      <c r="J48" s="52"/>
      <c r="K48" s="48"/>
      <c r="L48" s="70"/>
      <c r="M48" s="71"/>
      <c r="N48" s="72"/>
      <c r="O48" s="72"/>
      <c r="P48" s="73"/>
      <c r="R48" s="79"/>
      <c r="S48" s="80"/>
    </row>
    <row r="49" spans="1:19">
      <c r="A49" s="31"/>
      <c r="B49" s="50"/>
      <c r="C49" s="53" t="s">
        <v>64</v>
      </c>
      <c r="D49" s="39" t="s">
        <v>45</v>
      </c>
      <c r="E49" s="46">
        <f>E45*5</f>
        <v>689</v>
      </c>
      <c r="F49" s="47"/>
      <c r="G49" s="48"/>
      <c r="H49" s="48"/>
      <c r="I49" s="52"/>
      <c r="J49" s="52"/>
      <c r="K49" s="48"/>
      <c r="L49" s="70"/>
      <c r="M49" s="71"/>
      <c r="N49" s="72"/>
      <c r="O49" s="72"/>
      <c r="P49" s="73"/>
      <c r="R49" s="79"/>
      <c r="S49" s="80"/>
    </row>
    <row r="50" spans="1:19">
      <c r="A50" s="31"/>
      <c r="B50" s="50"/>
      <c r="C50" s="53" t="s">
        <v>65</v>
      </c>
      <c r="D50" s="39" t="s">
        <v>66</v>
      </c>
      <c r="E50" s="46">
        <v>90</v>
      </c>
      <c r="F50" s="47"/>
      <c r="G50" s="48"/>
      <c r="H50" s="48"/>
      <c r="I50" s="52"/>
      <c r="J50" s="52"/>
      <c r="K50" s="48"/>
      <c r="L50" s="70"/>
      <c r="M50" s="71"/>
      <c r="N50" s="72"/>
      <c r="O50" s="72"/>
      <c r="P50" s="73"/>
      <c r="R50" s="79"/>
      <c r="S50" s="80"/>
    </row>
    <row r="51" spans="1:19" ht="25.5">
      <c r="A51" s="31">
        <f>A45+1</f>
        <v>18</v>
      </c>
      <c r="B51" s="32" t="s">
        <v>39</v>
      </c>
      <c r="C51" s="54" t="s">
        <v>67</v>
      </c>
      <c r="D51" s="34" t="s">
        <v>40</v>
      </c>
      <c r="E51" s="55">
        <f>E37</f>
        <v>137.80000000000001</v>
      </c>
      <c r="F51" s="56"/>
      <c r="G51" s="56"/>
      <c r="H51" s="56"/>
      <c r="I51" s="74"/>
      <c r="J51" s="68"/>
      <c r="K51" s="56"/>
      <c r="L51" s="56"/>
      <c r="M51" s="75"/>
      <c r="N51" s="56"/>
      <c r="O51" s="75"/>
      <c r="P51" s="76"/>
      <c r="R51" s="79"/>
      <c r="S51" s="80"/>
    </row>
    <row r="52" spans="1:19" ht="15.75">
      <c r="A52" s="31">
        <f>A51+1</f>
        <v>19</v>
      </c>
      <c r="B52" s="32" t="s">
        <v>39</v>
      </c>
      <c r="C52" s="54" t="s">
        <v>68</v>
      </c>
      <c r="D52" s="34" t="s">
        <v>40</v>
      </c>
      <c r="E52" s="55">
        <f>E37</f>
        <v>137.80000000000001</v>
      </c>
      <c r="F52" s="56"/>
      <c r="G52" s="56"/>
      <c r="H52" s="56"/>
      <c r="I52" s="56"/>
      <c r="J52" s="68"/>
      <c r="K52" s="56"/>
      <c r="L52" s="56"/>
      <c r="M52" s="75"/>
      <c r="N52" s="56"/>
      <c r="O52" s="75"/>
      <c r="P52" s="76"/>
      <c r="R52" s="79"/>
      <c r="S52" s="80"/>
    </row>
    <row r="53" spans="1:19" ht="40.5" customHeight="1">
      <c r="A53" s="31">
        <f>A52+1</f>
        <v>20</v>
      </c>
      <c r="B53" s="32" t="s">
        <v>39</v>
      </c>
      <c r="C53" s="57" t="s">
        <v>112</v>
      </c>
      <c r="D53" s="34" t="s">
        <v>40</v>
      </c>
      <c r="E53" s="58">
        <f>E52*1.15</f>
        <v>158.47</v>
      </c>
      <c r="F53" s="56"/>
      <c r="G53" s="56"/>
      <c r="H53" s="56"/>
      <c r="I53" s="74"/>
      <c r="J53" s="56"/>
      <c r="K53" s="74"/>
      <c r="L53" s="56"/>
      <c r="M53" s="75"/>
      <c r="N53" s="74"/>
      <c r="O53" s="75"/>
      <c r="P53" s="77"/>
      <c r="R53" s="79"/>
      <c r="S53" s="80"/>
    </row>
    <row r="54" spans="1:19">
      <c r="A54" s="31"/>
      <c r="B54" s="32"/>
      <c r="C54" s="57" t="s">
        <v>113</v>
      </c>
      <c r="D54" s="59" t="s">
        <v>69</v>
      </c>
      <c r="E54" s="58">
        <f>E52*0.35</f>
        <v>48.230000000000004</v>
      </c>
      <c r="F54" s="56"/>
      <c r="G54" s="56"/>
      <c r="H54" s="56"/>
      <c r="I54" s="74"/>
      <c r="J54" s="56"/>
      <c r="K54" s="74"/>
      <c r="L54" s="56"/>
      <c r="M54" s="75"/>
      <c r="N54" s="74"/>
      <c r="O54" s="75"/>
      <c r="P54" s="77"/>
      <c r="R54" s="79"/>
      <c r="S54" s="80"/>
    </row>
    <row r="55" spans="1:19">
      <c r="A55" s="31"/>
      <c r="B55" s="32"/>
      <c r="C55" s="218" t="s">
        <v>188</v>
      </c>
      <c r="D55" s="59" t="s">
        <v>43</v>
      </c>
      <c r="E55" s="58">
        <f>E52*0.8</f>
        <v>110.24000000000001</v>
      </c>
      <c r="F55" s="56"/>
      <c r="G55" s="56"/>
      <c r="H55" s="56"/>
      <c r="I55" s="74"/>
      <c r="J55" s="56"/>
      <c r="K55" s="74"/>
      <c r="L55" s="56"/>
      <c r="M55" s="75"/>
      <c r="N55" s="74"/>
      <c r="O55" s="75"/>
      <c r="P55" s="76"/>
      <c r="R55" s="79"/>
      <c r="S55" s="80"/>
    </row>
    <row r="56" spans="1:19">
      <c r="A56" s="31"/>
      <c r="B56" s="32"/>
      <c r="C56" s="57" t="s">
        <v>70</v>
      </c>
      <c r="D56" s="59" t="s">
        <v>71</v>
      </c>
      <c r="E56" s="58">
        <f>E52</f>
        <v>137.80000000000001</v>
      </c>
      <c r="F56" s="56"/>
      <c r="G56" s="56"/>
      <c r="H56" s="56"/>
      <c r="I56" s="74"/>
      <c r="J56" s="56"/>
      <c r="K56" s="74"/>
      <c r="L56" s="56"/>
      <c r="M56" s="75"/>
      <c r="N56" s="74"/>
      <c r="O56" s="75"/>
      <c r="P56" s="76"/>
      <c r="R56" s="79"/>
      <c r="S56" s="80"/>
    </row>
    <row r="57" spans="1:19" ht="25.5">
      <c r="A57" s="31">
        <v>20</v>
      </c>
      <c r="B57" s="32" t="s">
        <v>39</v>
      </c>
      <c r="C57" s="54" t="s">
        <v>72</v>
      </c>
      <c r="D57" s="60" t="s">
        <v>43</v>
      </c>
      <c r="E57" s="58">
        <v>84.4</v>
      </c>
      <c r="F57" s="56"/>
      <c r="G57" s="56"/>
      <c r="H57" s="56"/>
      <c r="I57" s="56"/>
      <c r="J57" s="56"/>
      <c r="K57" s="56"/>
      <c r="L57" s="56"/>
      <c r="M57" s="75"/>
      <c r="N57" s="56"/>
      <c r="O57" s="75"/>
      <c r="P57" s="76"/>
      <c r="R57" s="79"/>
      <c r="S57" s="80"/>
    </row>
    <row r="58" spans="1:19">
      <c r="A58" s="31">
        <v>21</v>
      </c>
      <c r="B58" s="32" t="s">
        <v>39</v>
      </c>
      <c r="C58" s="54" t="s">
        <v>73</v>
      </c>
      <c r="D58" s="60" t="s">
        <v>43</v>
      </c>
      <c r="E58" s="58">
        <v>13</v>
      </c>
      <c r="F58" s="56"/>
      <c r="G58" s="56"/>
      <c r="H58" s="56"/>
      <c r="I58" s="56"/>
      <c r="J58" s="56"/>
      <c r="K58" s="56"/>
      <c r="L58" s="56"/>
      <c r="M58" s="75"/>
      <c r="N58" s="56"/>
      <c r="O58" s="75"/>
      <c r="P58" s="76"/>
      <c r="R58" s="79"/>
      <c r="S58" s="80"/>
    </row>
    <row r="59" spans="1:19">
      <c r="A59" s="31"/>
      <c r="B59" s="32"/>
      <c r="C59" s="26" t="s">
        <v>74</v>
      </c>
      <c r="D59" s="40"/>
      <c r="E59" s="35"/>
      <c r="F59" s="61"/>
      <c r="G59" s="37"/>
      <c r="H59" s="62"/>
      <c r="I59" s="62"/>
      <c r="J59" s="56"/>
      <c r="K59" s="36"/>
      <c r="L59" s="37"/>
      <c r="M59" s="37"/>
      <c r="N59" s="68"/>
      <c r="O59" s="37"/>
      <c r="P59" s="78"/>
      <c r="R59" s="79"/>
      <c r="S59" s="80"/>
    </row>
    <row r="60" spans="1:19" ht="15.75">
      <c r="A60" s="31">
        <v>22</v>
      </c>
      <c r="B60" s="32" t="s">
        <v>39</v>
      </c>
      <c r="C60" s="33" t="s">
        <v>75</v>
      </c>
      <c r="D60" s="34" t="s">
        <v>40</v>
      </c>
      <c r="E60" s="35">
        <v>301</v>
      </c>
      <c r="F60" s="36"/>
      <c r="G60" s="37"/>
      <c r="H60" s="62"/>
      <c r="I60" s="62"/>
      <c r="J60" s="56"/>
      <c r="K60" s="36"/>
      <c r="L60" s="37"/>
      <c r="M60" s="37"/>
      <c r="N60" s="68"/>
      <c r="O60" s="37"/>
      <c r="P60" s="76"/>
      <c r="R60" s="79"/>
      <c r="S60" s="80"/>
    </row>
    <row r="61" spans="1:19">
      <c r="A61" s="31"/>
      <c r="B61" s="32"/>
      <c r="C61" s="43" t="s">
        <v>110</v>
      </c>
      <c r="D61" s="40" t="s">
        <v>52</v>
      </c>
      <c r="E61" s="35">
        <f>E60*0.2</f>
        <v>60.2</v>
      </c>
      <c r="F61" s="61"/>
      <c r="G61" s="37"/>
      <c r="H61" s="62"/>
      <c r="I61" s="62"/>
      <c r="J61" s="56"/>
      <c r="K61" s="36"/>
      <c r="L61" s="37"/>
      <c r="M61" s="37"/>
      <c r="N61" s="68"/>
      <c r="O61" s="37"/>
      <c r="P61" s="76"/>
      <c r="R61" s="79"/>
      <c r="S61" s="80"/>
    </row>
    <row r="62" spans="1:19" ht="25.5">
      <c r="A62" s="31">
        <v>23</v>
      </c>
      <c r="B62" s="32" t="s">
        <v>39</v>
      </c>
      <c r="C62" s="33" t="s">
        <v>114</v>
      </c>
      <c r="D62" s="34" t="s">
        <v>40</v>
      </c>
      <c r="E62" s="35">
        <f>E60</f>
        <v>301</v>
      </c>
      <c r="F62" s="36"/>
      <c r="G62" s="37"/>
      <c r="H62" s="62"/>
      <c r="I62" s="62"/>
      <c r="J62" s="56"/>
      <c r="K62" s="36"/>
      <c r="L62" s="37"/>
      <c r="M62" s="37"/>
      <c r="N62" s="68"/>
      <c r="O62" s="37"/>
      <c r="P62" s="76"/>
      <c r="R62" s="79"/>
      <c r="S62" s="80"/>
    </row>
    <row r="63" spans="1:19" ht="15.75">
      <c r="A63" s="31">
        <v>24</v>
      </c>
      <c r="B63" s="32" t="s">
        <v>39</v>
      </c>
      <c r="C63" s="33" t="s">
        <v>76</v>
      </c>
      <c r="D63" s="34" t="s">
        <v>40</v>
      </c>
      <c r="E63" s="35">
        <f>E60</f>
        <v>301</v>
      </c>
      <c r="F63" s="36"/>
      <c r="G63" s="37"/>
      <c r="H63" s="39"/>
      <c r="I63" s="39"/>
      <c r="J63" s="56"/>
      <c r="K63" s="36"/>
      <c r="L63" s="37"/>
      <c r="M63" s="37"/>
      <c r="N63" s="68"/>
      <c r="O63" s="37"/>
      <c r="P63" s="77"/>
      <c r="R63" s="79"/>
      <c r="S63" s="80"/>
    </row>
    <row r="64" spans="1:19">
      <c r="A64" s="31"/>
      <c r="B64" s="32"/>
      <c r="C64" s="43" t="s">
        <v>115</v>
      </c>
      <c r="D64" s="63" t="s">
        <v>52</v>
      </c>
      <c r="E64" s="35">
        <f>E63*0.25</f>
        <v>75.25</v>
      </c>
      <c r="F64" s="42"/>
      <c r="G64" s="37"/>
      <c r="H64" s="39"/>
      <c r="I64" s="39"/>
      <c r="J64" s="68"/>
      <c r="K64" s="36"/>
      <c r="L64" s="37"/>
      <c r="M64" s="37"/>
      <c r="N64" s="68"/>
      <c r="O64" s="37"/>
      <c r="P64" s="76"/>
      <c r="R64" s="79"/>
      <c r="S64" s="80"/>
    </row>
    <row r="65" spans="1:19">
      <c r="A65" s="31"/>
      <c r="B65" s="32"/>
      <c r="C65" s="43" t="s">
        <v>116</v>
      </c>
      <c r="D65" s="63" t="s">
        <v>69</v>
      </c>
      <c r="E65" s="35">
        <f>E63</f>
        <v>301</v>
      </c>
      <c r="F65" s="42"/>
      <c r="G65" s="37"/>
      <c r="H65" s="39"/>
      <c r="I65" s="39"/>
      <c r="J65" s="68"/>
      <c r="K65" s="36"/>
      <c r="L65" s="37"/>
      <c r="M65" s="37"/>
      <c r="N65" s="68"/>
      <c r="O65" s="37"/>
      <c r="P65" s="76"/>
      <c r="R65" s="79"/>
      <c r="S65" s="80"/>
    </row>
    <row r="66" spans="1:19">
      <c r="A66" s="31"/>
      <c r="B66" s="32"/>
      <c r="C66" s="43" t="s">
        <v>117</v>
      </c>
      <c r="D66" s="40" t="s">
        <v>77</v>
      </c>
      <c r="E66" s="35">
        <f>E63/10</f>
        <v>30.1</v>
      </c>
      <c r="F66" s="39"/>
      <c r="G66" s="37"/>
      <c r="H66" s="39"/>
      <c r="I66" s="39"/>
      <c r="J66" s="68"/>
      <c r="K66" s="36"/>
      <c r="L66" s="37"/>
      <c r="M66" s="37"/>
      <c r="N66" s="68"/>
      <c r="O66" s="37"/>
      <c r="P66" s="77"/>
      <c r="R66" s="79"/>
      <c r="S66" s="80"/>
    </row>
    <row r="67" spans="1:19">
      <c r="A67" s="31"/>
      <c r="B67" s="32"/>
      <c r="C67" s="43" t="s">
        <v>118</v>
      </c>
      <c r="D67" s="40" t="s">
        <v>69</v>
      </c>
      <c r="E67" s="35">
        <f>E60*2</f>
        <v>602</v>
      </c>
      <c r="F67" s="39"/>
      <c r="G67" s="37"/>
      <c r="H67" s="39"/>
      <c r="I67" s="39"/>
      <c r="J67" s="68"/>
      <c r="K67" s="36"/>
      <c r="L67" s="37"/>
      <c r="M67" s="37"/>
      <c r="N67" s="68"/>
      <c r="O67" s="37"/>
      <c r="P67" s="77"/>
      <c r="R67" s="79"/>
      <c r="S67" s="80"/>
    </row>
    <row r="68" spans="1:19">
      <c r="A68" s="31"/>
      <c r="B68" s="32"/>
      <c r="C68" s="43" t="s">
        <v>78</v>
      </c>
      <c r="D68" s="40" t="s">
        <v>43</v>
      </c>
      <c r="E68" s="35">
        <v>120</v>
      </c>
      <c r="F68" s="39"/>
      <c r="G68" s="37"/>
      <c r="H68" s="39"/>
      <c r="I68" s="39"/>
      <c r="J68" s="68"/>
      <c r="K68" s="36"/>
      <c r="L68" s="37"/>
      <c r="M68" s="37"/>
      <c r="N68" s="68"/>
      <c r="O68" s="37"/>
      <c r="P68" s="76"/>
      <c r="R68" s="79"/>
      <c r="S68" s="80"/>
    </row>
    <row r="69" spans="1:19" ht="15.75">
      <c r="A69" s="31"/>
      <c r="B69" s="32"/>
      <c r="C69" s="43" t="s">
        <v>79</v>
      </c>
      <c r="D69" s="34" t="s">
        <v>40</v>
      </c>
      <c r="E69" s="35">
        <f>E63</f>
        <v>301</v>
      </c>
      <c r="F69" s="42"/>
      <c r="G69" s="37"/>
      <c r="H69" s="39"/>
      <c r="I69" s="39"/>
      <c r="J69" s="68"/>
      <c r="K69" s="36"/>
      <c r="L69" s="37"/>
      <c r="M69" s="37"/>
      <c r="N69" s="68"/>
      <c r="O69" s="37"/>
      <c r="P69" s="76"/>
      <c r="R69" s="79"/>
      <c r="S69" s="80"/>
    </row>
    <row r="70" spans="1:19" ht="15.75">
      <c r="A70" s="31">
        <v>25</v>
      </c>
      <c r="B70" s="32" t="s">
        <v>39</v>
      </c>
      <c r="C70" s="33" t="s">
        <v>80</v>
      </c>
      <c r="D70" s="34" t="s">
        <v>40</v>
      </c>
      <c r="E70" s="35">
        <f>E63</f>
        <v>301</v>
      </c>
      <c r="F70" s="42"/>
      <c r="G70" s="37"/>
      <c r="H70" s="39"/>
      <c r="I70" s="39"/>
      <c r="J70" s="68"/>
      <c r="K70" s="36"/>
      <c r="L70" s="37"/>
      <c r="M70" s="37"/>
      <c r="N70" s="68"/>
      <c r="O70" s="37"/>
      <c r="P70" s="76"/>
      <c r="R70" s="79"/>
      <c r="S70" s="80"/>
    </row>
    <row r="71" spans="1:19">
      <c r="A71" s="31"/>
      <c r="B71" s="32"/>
      <c r="C71" s="43" t="s">
        <v>115</v>
      </c>
      <c r="D71" s="40" t="s">
        <v>52</v>
      </c>
      <c r="E71" s="35">
        <f>E70*0.25</f>
        <v>75.25</v>
      </c>
      <c r="F71" s="42"/>
      <c r="G71" s="37"/>
      <c r="H71" s="39"/>
      <c r="I71" s="39"/>
      <c r="J71" s="68"/>
      <c r="K71" s="36"/>
      <c r="L71" s="37"/>
      <c r="M71" s="37"/>
      <c r="N71" s="68"/>
      <c r="O71" s="37"/>
      <c r="P71" s="76"/>
      <c r="R71" s="79"/>
      <c r="S71" s="80"/>
    </row>
    <row r="72" spans="1:19" ht="15.75">
      <c r="A72" s="31">
        <v>26</v>
      </c>
      <c r="B72" s="32" t="s">
        <v>39</v>
      </c>
      <c r="C72" s="33" t="s">
        <v>81</v>
      </c>
      <c r="D72" s="34" t="s">
        <v>40</v>
      </c>
      <c r="E72" s="35">
        <f>E70</f>
        <v>301</v>
      </c>
      <c r="F72" s="42"/>
      <c r="G72" s="37"/>
      <c r="H72" s="39"/>
      <c r="I72" s="39"/>
      <c r="J72" s="68"/>
      <c r="K72" s="36"/>
      <c r="L72" s="37"/>
      <c r="M72" s="37"/>
      <c r="N72" s="68"/>
      <c r="O72" s="37"/>
      <c r="P72" s="76"/>
      <c r="R72" s="79"/>
      <c r="S72" s="80"/>
    </row>
    <row r="73" spans="1:19" ht="25.5">
      <c r="A73" s="31"/>
      <c r="B73" s="32"/>
      <c r="C73" s="43" t="s">
        <v>119</v>
      </c>
      <c r="D73" s="37" t="s">
        <v>52</v>
      </c>
      <c r="E73" s="35">
        <f>E72*0.4</f>
        <v>120.4</v>
      </c>
      <c r="F73" s="42"/>
      <c r="G73" s="37"/>
      <c r="H73" s="39"/>
      <c r="I73" s="39"/>
      <c r="J73" s="68"/>
      <c r="K73" s="36"/>
      <c r="L73" s="37"/>
      <c r="M73" s="37"/>
      <c r="N73" s="68"/>
      <c r="O73" s="37"/>
      <c r="P73" s="77"/>
      <c r="R73" s="79"/>
      <c r="S73" s="80"/>
    </row>
    <row r="74" spans="1:19">
      <c r="A74" s="31"/>
      <c r="B74" s="32"/>
      <c r="C74" s="26" t="s">
        <v>82</v>
      </c>
      <c r="D74" s="82"/>
      <c r="E74" s="35"/>
      <c r="F74" s="42"/>
      <c r="G74" s="37"/>
      <c r="H74" s="37"/>
      <c r="I74" s="37"/>
      <c r="J74" s="68"/>
      <c r="K74" s="36"/>
      <c r="L74" s="37"/>
      <c r="M74" s="37"/>
      <c r="N74" s="68"/>
      <c r="O74" s="37"/>
      <c r="P74" s="78"/>
      <c r="R74" s="79"/>
      <c r="S74" s="80"/>
    </row>
    <row r="75" spans="1:19" ht="38.25">
      <c r="A75" s="31">
        <v>27</v>
      </c>
      <c r="B75" s="32" t="s">
        <v>39</v>
      </c>
      <c r="C75" s="83" t="s">
        <v>120</v>
      </c>
      <c r="D75" s="84" t="s">
        <v>83</v>
      </c>
      <c r="E75" s="85">
        <v>137.80000000000001</v>
      </c>
      <c r="F75" s="86"/>
      <c r="G75" s="86"/>
      <c r="H75" s="87"/>
      <c r="I75" s="87"/>
      <c r="J75" s="87"/>
      <c r="K75" s="87"/>
      <c r="L75" s="87"/>
      <c r="M75" s="87"/>
      <c r="N75" s="87"/>
      <c r="O75" s="86"/>
      <c r="P75" s="76"/>
      <c r="R75" s="79"/>
      <c r="S75" s="80"/>
    </row>
    <row r="76" spans="1:19">
      <c r="A76" s="31"/>
      <c r="B76" s="32"/>
      <c r="C76" s="88" t="s">
        <v>84</v>
      </c>
      <c r="D76" s="84" t="s">
        <v>83</v>
      </c>
      <c r="E76" s="85">
        <f>E75</f>
        <v>137.80000000000001</v>
      </c>
      <c r="F76" s="86"/>
      <c r="G76" s="86"/>
      <c r="H76" s="87"/>
      <c r="I76" s="87"/>
      <c r="J76" s="87"/>
      <c r="K76" s="87"/>
      <c r="L76" s="87"/>
      <c r="M76" s="87"/>
      <c r="N76" s="87"/>
      <c r="O76" s="86"/>
      <c r="P76" s="76"/>
      <c r="R76" s="79"/>
      <c r="S76" s="80"/>
    </row>
    <row r="77" spans="1:19">
      <c r="A77" s="31"/>
      <c r="B77" s="32"/>
      <c r="C77" s="89" t="s">
        <v>85</v>
      </c>
      <c r="D77" s="84" t="s">
        <v>83</v>
      </c>
      <c r="E77" s="85">
        <f>E75*1.1</f>
        <v>151.58000000000001</v>
      </c>
      <c r="F77" s="86"/>
      <c r="G77" s="86"/>
      <c r="H77" s="87"/>
      <c r="I77" s="87"/>
      <c r="J77" s="87"/>
      <c r="K77" s="87"/>
      <c r="L77" s="87"/>
      <c r="M77" s="87"/>
      <c r="N77" s="87"/>
      <c r="O77" s="86"/>
      <c r="P77" s="77"/>
      <c r="R77" s="79"/>
      <c r="S77" s="80"/>
    </row>
    <row r="78" spans="1:19">
      <c r="A78" s="31"/>
      <c r="B78" s="32"/>
      <c r="C78" s="89" t="s">
        <v>86</v>
      </c>
      <c r="D78" s="84" t="s">
        <v>83</v>
      </c>
      <c r="E78" s="85">
        <f>E75</f>
        <v>137.80000000000001</v>
      </c>
      <c r="F78" s="86"/>
      <c r="G78" s="86"/>
      <c r="H78" s="87"/>
      <c r="I78" s="87"/>
      <c r="J78" s="87"/>
      <c r="K78" s="87"/>
      <c r="L78" s="87"/>
      <c r="M78" s="87"/>
      <c r="N78" s="87"/>
      <c r="O78" s="86"/>
      <c r="P78" s="76"/>
      <c r="R78" s="79"/>
      <c r="S78" s="80"/>
    </row>
    <row r="79" spans="1:19" ht="15.75">
      <c r="A79" s="31"/>
      <c r="B79" s="32"/>
      <c r="C79" s="89" t="s">
        <v>87</v>
      </c>
      <c r="D79" s="34" t="s">
        <v>40</v>
      </c>
      <c r="E79" s="85">
        <f>E75</f>
        <v>137.80000000000001</v>
      </c>
      <c r="F79" s="86"/>
      <c r="G79" s="86"/>
      <c r="H79" s="87"/>
      <c r="I79" s="87"/>
      <c r="J79" s="87"/>
      <c r="K79" s="87"/>
      <c r="L79" s="87"/>
      <c r="M79" s="87"/>
      <c r="N79" s="87"/>
      <c r="O79" s="86"/>
      <c r="P79" s="76"/>
      <c r="R79" s="79"/>
      <c r="S79" s="80"/>
    </row>
    <row r="80" spans="1:19" ht="15.75">
      <c r="A80" s="31">
        <v>28</v>
      </c>
      <c r="B80" s="32" t="s">
        <v>39</v>
      </c>
      <c r="C80" s="33" t="s">
        <v>88</v>
      </c>
      <c r="D80" s="34" t="s">
        <v>40</v>
      </c>
      <c r="E80" s="35">
        <f>E75+E82</f>
        <v>158.80000000000001</v>
      </c>
      <c r="F80" s="42"/>
      <c r="G80" s="37"/>
      <c r="H80" s="37"/>
      <c r="I80" s="37"/>
      <c r="J80" s="68"/>
      <c r="K80" s="36"/>
      <c r="L80" s="37"/>
      <c r="M80" s="37"/>
      <c r="N80" s="68"/>
      <c r="O80" s="37"/>
      <c r="P80" s="76"/>
      <c r="R80" s="79"/>
      <c r="S80" s="80"/>
    </row>
    <row r="81" spans="1:19">
      <c r="A81" s="31"/>
      <c r="B81" s="32"/>
      <c r="C81" s="43" t="s">
        <v>115</v>
      </c>
      <c r="D81" s="40" t="s">
        <v>52</v>
      </c>
      <c r="E81" s="35">
        <f>E80*0.25</f>
        <v>39.700000000000003</v>
      </c>
      <c r="F81" s="42"/>
      <c r="G81" s="37"/>
      <c r="H81" s="37"/>
      <c r="I81" s="37"/>
      <c r="J81" s="68"/>
      <c r="K81" s="36"/>
      <c r="L81" s="37"/>
      <c r="M81" s="37"/>
      <c r="N81" s="68"/>
      <c r="O81" s="37"/>
      <c r="P81" s="76"/>
      <c r="R81" s="79"/>
      <c r="S81" s="80"/>
    </row>
    <row r="82" spans="1:19" ht="15.75">
      <c r="A82" s="31">
        <v>29</v>
      </c>
      <c r="B82" s="32" t="str">
        <f>B80</f>
        <v>Līg.c</v>
      </c>
      <c r="C82" s="33" t="s">
        <v>121</v>
      </c>
      <c r="D82" s="34" t="s">
        <v>40</v>
      </c>
      <c r="E82" s="35">
        <v>21</v>
      </c>
      <c r="F82" s="42"/>
      <c r="G82" s="37"/>
      <c r="H82" s="37"/>
      <c r="I82" s="37"/>
      <c r="J82" s="68"/>
      <c r="K82" s="36"/>
      <c r="L82" s="37"/>
      <c r="M82" s="37"/>
      <c r="N82" s="68"/>
      <c r="O82" s="37"/>
      <c r="P82" s="76"/>
      <c r="R82" s="79"/>
      <c r="S82" s="80"/>
    </row>
    <row r="83" spans="1:19" ht="15.75">
      <c r="A83" s="31">
        <v>30</v>
      </c>
      <c r="B83" s="32" t="s">
        <v>39</v>
      </c>
      <c r="C83" s="33" t="s">
        <v>89</v>
      </c>
      <c r="D83" s="34" t="s">
        <v>40</v>
      </c>
      <c r="E83" s="35">
        <f>E80</f>
        <v>158.80000000000001</v>
      </c>
      <c r="F83" s="42"/>
      <c r="G83" s="37"/>
      <c r="H83" s="37"/>
      <c r="I83" s="37"/>
      <c r="J83" s="68"/>
      <c r="K83" s="36"/>
      <c r="L83" s="37"/>
      <c r="M83" s="37"/>
      <c r="N83" s="68"/>
      <c r="O83" s="37"/>
      <c r="P83" s="76"/>
      <c r="R83" s="79"/>
      <c r="S83" s="80"/>
    </row>
    <row r="84" spans="1:19">
      <c r="A84" s="31"/>
      <c r="B84" s="32"/>
      <c r="C84" s="43" t="s">
        <v>115</v>
      </c>
      <c r="D84" s="63" t="s">
        <v>52</v>
      </c>
      <c r="E84" s="35">
        <f>E83*0.25</f>
        <v>39.700000000000003</v>
      </c>
      <c r="F84" s="42"/>
      <c r="G84" s="37"/>
      <c r="H84" s="37"/>
      <c r="I84" s="37"/>
      <c r="J84" s="68"/>
      <c r="K84" s="36"/>
      <c r="L84" s="37"/>
      <c r="M84" s="37"/>
      <c r="N84" s="68"/>
      <c r="O84" s="37"/>
      <c r="P84" s="76"/>
      <c r="R84" s="79"/>
      <c r="S84" s="80"/>
    </row>
    <row r="85" spans="1:19">
      <c r="A85" s="31"/>
      <c r="B85" s="32"/>
      <c r="C85" s="43" t="s">
        <v>116</v>
      </c>
      <c r="D85" s="63" t="s">
        <v>69</v>
      </c>
      <c r="E85" s="35">
        <f>E83</f>
        <v>158.80000000000001</v>
      </c>
      <c r="F85" s="42"/>
      <c r="G85" s="37"/>
      <c r="H85" s="37"/>
      <c r="I85" s="37"/>
      <c r="J85" s="68"/>
      <c r="K85" s="36"/>
      <c r="L85" s="37"/>
      <c r="M85" s="37"/>
      <c r="N85" s="68"/>
      <c r="O85" s="37"/>
      <c r="P85" s="76"/>
      <c r="R85" s="79"/>
      <c r="S85" s="80"/>
    </row>
    <row r="86" spans="1:19">
      <c r="A86" s="31"/>
      <c r="B86" s="32"/>
      <c r="C86" s="43" t="s">
        <v>117</v>
      </c>
      <c r="D86" s="40" t="s">
        <v>77</v>
      </c>
      <c r="E86" s="35">
        <f>E83/10</f>
        <v>15.88</v>
      </c>
      <c r="F86" s="42"/>
      <c r="G86" s="37"/>
      <c r="H86" s="37"/>
      <c r="I86" s="37"/>
      <c r="J86" s="68"/>
      <c r="K86" s="36"/>
      <c r="L86" s="37"/>
      <c r="M86" s="37"/>
      <c r="N86" s="68"/>
      <c r="O86" s="37"/>
      <c r="P86" s="77"/>
      <c r="R86" s="79"/>
      <c r="S86" s="80"/>
    </row>
    <row r="87" spans="1:19">
      <c r="A87" s="31"/>
      <c r="B87" s="32"/>
      <c r="C87" s="43" t="s">
        <v>118</v>
      </c>
      <c r="D87" s="40" t="s">
        <v>69</v>
      </c>
      <c r="E87" s="35">
        <f>E80*2</f>
        <v>317.60000000000002</v>
      </c>
      <c r="F87" s="42"/>
      <c r="G87" s="37"/>
      <c r="H87" s="37"/>
      <c r="I87" s="37"/>
      <c r="J87" s="68"/>
      <c r="K87" s="36"/>
      <c r="L87" s="37"/>
      <c r="M87" s="37"/>
      <c r="N87" s="68"/>
      <c r="O87" s="37"/>
      <c r="P87" s="77"/>
      <c r="R87" s="79"/>
      <c r="S87" s="80"/>
    </row>
    <row r="88" spans="1:19">
      <c r="A88" s="31"/>
      <c r="B88" s="32"/>
      <c r="C88" s="43" t="s">
        <v>78</v>
      </c>
      <c r="D88" s="40" t="s">
        <v>43</v>
      </c>
      <c r="E88" s="35">
        <v>80</v>
      </c>
      <c r="F88" s="42"/>
      <c r="G88" s="37"/>
      <c r="H88" s="37"/>
      <c r="I88" s="37"/>
      <c r="J88" s="68"/>
      <c r="K88" s="36"/>
      <c r="L88" s="37"/>
      <c r="M88" s="37"/>
      <c r="N88" s="68"/>
      <c r="O88" s="37"/>
      <c r="P88" s="76"/>
      <c r="R88" s="79"/>
      <c r="S88" s="80"/>
    </row>
    <row r="89" spans="1:19" ht="15.75">
      <c r="A89" s="31"/>
      <c r="B89" s="32"/>
      <c r="C89" s="43" t="s">
        <v>79</v>
      </c>
      <c r="D89" s="34" t="s">
        <v>40</v>
      </c>
      <c r="E89" s="35">
        <f>E83</f>
        <v>158.80000000000001</v>
      </c>
      <c r="F89" s="42"/>
      <c r="G89" s="37"/>
      <c r="H89" s="37"/>
      <c r="I89" s="37"/>
      <c r="J89" s="68"/>
      <c r="K89" s="36"/>
      <c r="L89" s="37"/>
      <c r="M89" s="37"/>
      <c r="N89" s="68"/>
      <c r="O89" s="37"/>
      <c r="P89" s="76"/>
      <c r="R89" s="79"/>
      <c r="S89" s="80"/>
    </row>
    <row r="90" spans="1:19" ht="15.75">
      <c r="A90" s="31">
        <v>31</v>
      </c>
      <c r="B90" s="32" t="s">
        <v>39</v>
      </c>
      <c r="C90" s="33" t="s">
        <v>88</v>
      </c>
      <c r="D90" s="34" t="s">
        <v>40</v>
      </c>
      <c r="E90" s="35">
        <f>E83</f>
        <v>158.80000000000001</v>
      </c>
      <c r="F90" s="42"/>
      <c r="G90" s="37"/>
      <c r="H90" s="37"/>
      <c r="I90" s="37"/>
      <c r="J90" s="68"/>
      <c r="K90" s="36"/>
      <c r="L90" s="37"/>
      <c r="M90" s="37"/>
      <c r="N90" s="68"/>
      <c r="O90" s="37"/>
      <c r="P90" s="76"/>
      <c r="R90" s="79"/>
      <c r="S90" s="80"/>
    </row>
    <row r="91" spans="1:19">
      <c r="A91" s="31"/>
      <c r="B91" s="32"/>
      <c r="C91" s="43" t="s">
        <v>115</v>
      </c>
      <c r="D91" s="40" t="s">
        <v>52</v>
      </c>
      <c r="E91" s="35">
        <f>E90*0.25</f>
        <v>39.700000000000003</v>
      </c>
      <c r="F91" s="42"/>
      <c r="G91" s="37"/>
      <c r="H91" s="37"/>
      <c r="I91" s="37"/>
      <c r="J91" s="68"/>
      <c r="K91" s="36"/>
      <c r="L91" s="37"/>
      <c r="M91" s="37"/>
      <c r="N91" s="68"/>
      <c r="O91" s="37"/>
      <c r="P91" s="76"/>
      <c r="R91" s="79"/>
      <c r="S91" s="80"/>
    </row>
    <row r="92" spans="1:19" ht="15.75">
      <c r="A92" s="31">
        <v>32</v>
      </c>
      <c r="B92" s="32" t="s">
        <v>39</v>
      </c>
      <c r="C92" s="33" t="s">
        <v>90</v>
      </c>
      <c r="D92" s="34" t="s">
        <v>40</v>
      </c>
      <c r="E92" s="35">
        <f>E90</f>
        <v>158.80000000000001</v>
      </c>
      <c r="F92" s="42"/>
      <c r="G92" s="37"/>
      <c r="H92" s="37"/>
      <c r="I92" s="37"/>
      <c r="J92" s="68"/>
      <c r="K92" s="36"/>
      <c r="L92" s="37"/>
      <c r="M92" s="37"/>
      <c r="N92" s="68"/>
      <c r="O92" s="37"/>
      <c r="P92" s="76"/>
      <c r="R92" s="79"/>
      <c r="S92" s="80"/>
    </row>
    <row r="93" spans="1:19" ht="25.5">
      <c r="A93" s="31"/>
      <c r="B93" s="32"/>
      <c r="C93" s="43" t="s">
        <v>122</v>
      </c>
      <c r="D93" s="37" t="s">
        <v>52</v>
      </c>
      <c r="E93" s="35">
        <f>E92*0.4</f>
        <v>63.52000000000001</v>
      </c>
      <c r="F93" s="42"/>
      <c r="G93" s="37"/>
      <c r="H93" s="90"/>
      <c r="I93" s="90"/>
      <c r="J93" s="68"/>
      <c r="K93" s="36"/>
      <c r="L93" s="37"/>
      <c r="M93" s="37"/>
      <c r="N93" s="68"/>
      <c r="O93" s="37"/>
      <c r="P93" s="77"/>
      <c r="R93" s="79"/>
      <c r="S93" s="80"/>
    </row>
    <row r="94" spans="1:19">
      <c r="A94" s="31"/>
      <c r="B94" s="32"/>
      <c r="C94" s="91" t="s">
        <v>91</v>
      </c>
      <c r="D94" s="37"/>
      <c r="E94" s="35"/>
      <c r="F94" s="42"/>
      <c r="G94" s="37"/>
      <c r="H94" s="37"/>
      <c r="I94" s="37"/>
      <c r="J94" s="68"/>
      <c r="K94" s="36"/>
      <c r="L94" s="37"/>
      <c r="M94" s="37"/>
      <c r="N94" s="68"/>
      <c r="O94" s="37"/>
      <c r="P94" s="78"/>
      <c r="R94" s="79"/>
      <c r="S94" s="80"/>
    </row>
    <row r="95" spans="1:19" ht="25.5">
      <c r="A95" s="31">
        <f>A92+1</f>
        <v>33</v>
      </c>
      <c r="B95" s="32" t="s">
        <v>39</v>
      </c>
      <c r="C95" s="107" t="s">
        <v>123</v>
      </c>
      <c r="D95" s="59" t="s">
        <v>43</v>
      </c>
      <c r="E95" s="58">
        <v>77</v>
      </c>
      <c r="F95" s="56"/>
      <c r="G95" s="56"/>
      <c r="H95" s="56"/>
      <c r="I95" s="56"/>
      <c r="J95" s="68"/>
      <c r="K95" s="36"/>
      <c r="L95" s="37"/>
      <c r="M95" s="37"/>
      <c r="N95" s="68"/>
      <c r="O95" s="37"/>
      <c r="P95" s="76"/>
      <c r="R95" s="79"/>
      <c r="S95" s="80"/>
    </row>
    <row r="96" spans="1:19">
      <c r="A96" s="31">
        <f>A95+1</f>
        <v>34</v>
      </c>
      <c r="B96" s="32" t="s">
        <v>39</v>
      </c>
      <c r="C96" s="54" t="s">
        <v>124</v>
      </c>
      <c r="D96" s="59" t="s">
        <v>43</v>
      </c>
      <c r="E96" s="58">
        <f>E95</f>
        <v>77</v>
      </c>
      <c r="F96" s="56"/>
      <c r="G96" s="56"/>
      <c r="H96" s="56"/>
      <c r="I96" s="56"/>
      <c r="J96" s="68"/>
      <c r="K96" s="56"/>
      <c r="L96" s="56"/>
      <c r="M96" s="75"/>
      <c r="N96" s="56"/>
      <c r="O96" s="75"/>
      <c r="P96" s="76"/>
      <c r="R96" s="79"/>
      <c r="S96" s="80"/>
    </row>
    <row r="97" spans="1:19">
      <c r="A97" s="31">
        <f>A96+1</f>
        <v>35</v>
      </c>
      <c r="B97" s="32" t="s">
        <v>39</v>
      </c>
      <c r="C97" s="54" t="s">
        <v>125</v>
      </c>
      <c r="D97" s="59" t="s">
        <v>43</v>
      </c>
      <c r="E97" s="58">
        <f>E96</f>
        <v>77</v>
      </c>
      <c r="F97" s="56"/>
      <c r="G97" s="56"/>
      <c r="H97" s="56"/>
      <c r="I97" s="56"/>
      <c r="J97" s="68"/>
      <c r="K97" s="56"/>
      <c r="L97" s="56"/>
      <c r="M97" s="75"/>
      <c r="N97" s="56"/>
      <c r="O97" s="75"/>
      <c r="P97" s="76"/>
      <c r="R97" s="79"/>
      <c r="S97" s="80"/>
    </row>
    <row r="98" spans="1:19">
      <c r="A98" s="31">
        <f>A97+1</f>
        <v>36</v>
      </c>
      <c r="B98" s="32" t="s">
        <v>39</v>
      </c>
      <c r="C98" s="54" t="s">
        <v>126</v>
      </c>
      <c r="D98" s="92" t="s">
        <v>45</v>
      </c>
      <c r="E98" s="93">
        <v>9</v>
      </c>
      <c r="F98" s="56"/>
      <c r="G98" s="56"/>
      <c r="H98" s="56"/>
      <c r="I98" s="56"/>
      <c r="J98" s="68"/>
      <c r="K98" s="56"/>
      <c r="L98" s="56"/>
      <c r="M98" s="75"/>
      <c r="N98" s="56"/>
      <c r="O98" s="75"/>
      <c r="P98" s="76"/>
      <c r="R98" s="79"/>
      <c r="S98" s="80"/>
    </row>
    <row r="99" spans="1:19" ht="25.5">
      <c r="A99" s="31">
        <f>A98+1</f>
        <v>37</v>
      </c>
      <c r="B99" s="32" t="s">
        <v>39</v>
      </c>
      <c r="C99" s="54" t="s">
        <v>133</v>
      </c>
      <c r="D99" s="92" t="s">
        <v>43</v>
      </c>
      <c r="E99" s="93">
        <v>7.7</v>
      </c>
      <c r="F99" s="56"/>
      <c r="G99" s="56"/>
      <c r="H99" s="56"/>
      <c r="I99" s="56"/>
      <c r="J99" s="68"/>
      <c r="K99" s="56"/>
      <c r="L99" s="56"/>
      <c r="M99" s="75"/>
      <c r="N99" s="56"/>
      <c r="O99" s="75"/>
      <c r="P99" s="76"/>
      <c r="R99" s="79"/>
      <c r="S99" s="80"/>
    </row>
    <row r="100" spans="1:19">
      <c r="A100" s="31"/>
      <c r="B100" s="32"/>
      <c r="C100" s="26" t="s">
        <v>92</v>
      </c>
      <c r="D100" s="63"/>
      <c r="E100" s="35"/>
      <c r="F100" s="61"/>
      <c r="G100" s="37"/>
      <c r="H100" s="37"/>
      <c r="I100" s="37"/>
      <c r="J100" s="62"/>
      <c r="K100" s="36"/>
      <c r="L100" s="37"/>
      <c r="M100" s="37"/>
      <c r="N100" s="68"/>
      <c r="O100" s="37"/>
      <c r="P100" s="78"/>
      <c r="R100" s="79"/>
      <c r="S100" s="80"/>
    </row>
    <row r="101" spans="1:19">
      <c r="A101" s="31">
        <f>A99+1</f>
        <v>38</v>
      </c>
      <c r="B101" s="32" t="s">
        <v>39</v>
      </c>
      <c r="C101" s="33" t="s">
        <v>93</v>
      </c>
      <c r="D101" s="63" t="s">
        <v>45</v>
      </c>
      <c r="E101" s="35">
        <v>3</v>
      </c>
      <c r="F101" s="36"/>
      <c r="G101" s="37"/>
      <c r="H101" s="37"/>
      <c r="I101" s="37"/>
      <c r="J101" s="62"/>
      <c r="K101" s="36"/>
      <c r="L101" s="37"/>
      <c r="M101" s="37"/>
      <c r="N101" s="68"/>
      <c r="O101" s="37"/>
      <c r="P101" s="76"/>
      <c r="R101" s="79"/>
      <c r="S101" s="80"/>
    </row>
    <row r="102" spans="1:19" ht="25.5">
      <c r="A102" s="31"/>
      <c r="B102" s="32"/>
      <c r="C102" s="43" t="s">
        <v>127</v>
      </c>
      <c r="D102" s="63" t="s">
        <v>45</v>
      </c>
      <c r="E102" s="35">
        <v>3</v>
      </c>
      <c r="F102" s="61"/>
      <c r="G102" s="37"/>
      <c r="H102" s="37"/>
      <c r="I102" s="37"/>
      <c r="J102" s="62"/>
      <c r="K102" s="36"/>
      <c r="L102" s="37"/>
      <c r="M102" s="37"/>
      <c r="N102" s="68"/>
      <c r="O102" s="37"/>
      <c r="P102" s="76"/>
      <c r="R102" s="79"/>
      <c r="S102" s="80"/>
    </row>
    <row r="103" spans="1:19">
      <c r="A103" s="31"/>
      <c r="B103" s="32"/>
      <c r="C103" s="43" t="s">
        <v>94</v>
      </c>
      <c r="D103" s="63" t="s">
        <v>45</v>
      </c>
      <c r="E103" s="35">
        <v>3</v>
      </c>
      <c r="F103" s="61"/>
      <c r="G103" s="37"/>
      <c r="H103" s="37"/>
      <c r="I103" s="37"/>
      <c r="J103" s="62"/>
      <c r="K103" s="36"/>
      <c r="L103" s="37"/>
      <c r="M103" s="37"/>
      <c r="N103" s="68"/>
      <c r="O103" s="37"/>
      <c r="P103" s="76"/>
      <c r="R103" s="79"/>
      <c r="S103" s="80"/>
    </row>
    <row r="104" spans="1:19">
      <c r="A104" s="31"/>
      <c r="B104" s="32"/>
      <c r="C104" s="43" t="s">
        <v>95</v>
      </c>
      <c r="D104" s="63" t="s">
        <v>45</v>
      </c>
      <c r="E104" s="35">
        <v>3</v>
      </c>
      <c r="F104" s="61"/>
      <c r="G104" s="37"/>
      <c r="H104" s="37"/>
      <c r="I104" s="37"/>
      <c r="J104" s="62"/>
      <c r="K104" s="36"/>
      <c r="L104" s="37"/>
      <c r="M104" s="37"/>
      <c r="N104" s="68"/>
      <c r="O104" s="37"/>
      <c r="P104" s="76"/>
      <c r="R104" s="79"/>
      <c r="S104" s="80"/>
    </row>
    <row r="105" spans="1:19">
      <c r="A105" s="31"/>
      <c r="B105" s="32"/>
      <c r="C105" s="43" t="s">
        <v>96</v>
      </c>
      <c r="D105" s="63" t="s">
        <v>47</v>
      </c>
      <c r="E105" s="35">
        <v>3</v>
      </c>
      <c r="F105" s="61"/>
      <c r="G105" s="37"/>
      <c r="H105" s="37"/>
      <c r="I105" s="37"/>
      <c r="J105" s="62"/>
      <c r="K105" s="36"/>
      <c r="L105" s="37"/>
      <c r="M105" s="37"/>
      <c r="N105" s="68"/>
      <c r="O105" s="37"/>
      <c r="P105" s="76"/>
      <c r="R105" s="79"/>
      <c r="S105" s="80"/>
    </row>
    <row r="106" spans="1:19" ht="25.5">
      <c r="A106" s="31">
        <f>A101+1</f>
        <v>39</v>
      </c>
      <c r="B106" s="32" t="s">
        <v>39</v>
      </c>
      <c r="C106" s="33" t="s">
        <v>128</v>
      </c>
      <c r="D106" s="63" t="s">
        <v>45</v>
      </c>
      <c r="E106" s="35">
        <v>1</v>
      </c>
      <c r="F106" s="40"/>
      <c r="G106" s="40"/>
      <c r="H106" s="40"/>
      <c r="I106" s="40"/>
      <c r="J106" s="105"/>
      <c r="K106" s="40"/>
      <c r="L106" s="40"/>
      <c r="M106" s="40"/>
      <c r="N106" s="68"/>
      <c r="O106" s="40"/>
      <c r="P106" s="76"/>
      <c r="R106" s="79"/>
      <c r="S106" s="80"/>
    </row>
    <row r="107" spans="1:19">
      <c r="A107" s="31"/>
      <c r="B107" s="32"/>
      <c r="C107" s="43" t="s">
        <v>87</v>
      </c>
      <c r="D107" s="63" t="s">
        <v>47</v>
      </c>
      <c r="E107" s="35">
        <v>1</v>
      </c>
      <c r="F107" s="94"/>
      <c r="G107" s="40"/>
      <c r="H107" s="40"/>
      <c r="I107" s="40"/>
      <c r="J107" s="105"/>
      <c r="K107" s="40"/>
      <c r="L107" s="40"/>
      <c r="M107" s="40"/>
      <c r="N107" s="68"/>
      <c r="O107" s="40"/>
      <c r="P107" s="76"/>
      <c r="R107" s="79"/>
      <c r="S107" s="80"/>
    </row>
    <row r="108" spans="1:19">
      <c r="A108" s="31"/>
      <c r="B108" s="32"/>
      <c r="C108" s="26" t="s">
        <v>97</v>
      </c>
      <c r="D108" s="63"/>
      <c r="E108" s="35"/>
      <c r="F108" s="61"/>
      <c r="G108" s="37"/>
      <c r="H108" s="37"/>
      <c r="I108" s="37"/>
      <c r="J108" s="62"/>
      <c r="K108" s="36"/>
      <c r="L108" s="37"/>
      <c r="M108" s="37"/>
      <c r="N108" s="68"/>
      <c r="O108" s="37"/>
      <c r="P108" s="78"/>
      <c r="R108" s="79"/>
      <c r="S108" s="80"/>
    </row>
    <row r="109" spans="1:19">
      <c r="A109" s="31">
        <f>A106+1</f>
        <v>40</v>
      </c>
      <c r="B109" s="32" t="s">
        <v>39</v>
      </c>
      <c r="C109" s="33" t="s">
        <v>98</v>
      </c>
      <c r="D109" s="59" t="s">
        <v>45</v>
      </c>
      <c r="E109" s="46">
        <v>10</v>
      </c>
      <c r="F109" s="74"/>
      <c r="G109" s="56"/>
      <c r="H109" s="56"/>
      <c r="I109" s="56"/>
      <c r="J109" s="105"/>
      <c r="K109" s="56"/>
      <c r="L109" s="56"/>
      <c r="M109" s="75"/>
      <c r="N109" s="60"/>
      <c r="O109" s="75"/>
      <c r="P109" s="106"/>
      <c r="R109" s="79"/>
      <c r="S109" s="80"/>
    </row>
    <row r="110" spans="1:19" ht="38.25">
      <c r="A110" s="31">
        <f>A109+1</f>
        <v>41</v>
      </c>
      <c r="B110" s="32" t="s">
        <v>39</v>
      </c>
      <c r="C110" s="95" t="s">
        <v>129</v>
      </c>
      <c r="D110" s="59" t="s">
        <v>45</v>
      </c>
      <c r="E110" s="46">
        <v>5</v>
      </c>
      <c r="F110" s="74"/>
      <c r="G110" s="56"/>
      <c r="H110" s="56"/>
      <c r="I110" s="56"/>
      <c r="J110" s="105"/>
      <c r="K110" s="56"/>
      <c r="L110" s="56"/>
      <c r="M110" s="75"/>
      <c r="N110" s="74"/>
      <c r="O110" s="75"/>
      <c r="P110" s="106"/>
      <c r="R110" s="79"/>
      <c r="S110" s="80"/>
    </row>
    <row r="111" spans="1:19" ht="25.5">
      <c r="A111" s="31">
        <f t="shared" ref="A111:A118" si="1">A110+1</f>
        <v>42</v>
      </c>
      <c r="B111" s="32" t="str">
        <f>B110</f>
        <v>Līg.c</v>
      </c>
      <c r="C111" s="95" t="s">
        <v>130</v>
      </c>
      <c r="D111" s="59" t="s">
        <v>45</v>
      </c>
      <c r="E111" s="46">
        <v>13</v>
      </c>
      <c r="F111" s="74"/>
      <c r="G111" s="56"/>
      <c r="H111" s="56"/>
      <c r="I111" s="56"/>
      <c r="J111" s="105"/>
      <c r="K111" s="56"/>
      <c r="L111" s="56"/>
      <c r="M111" s="75"/>
      <c r="N111" s="74"/>
      <c r="O111" s="75"/>
      <c r="P111" s="106"/>
      <c r="R111" s="79"/>
      <c r="S111" s="80"/>
    </row>
    <row r="112" spans="1:19">
      <c r="A112" s="31">
        <f t="shared" si="1"/>
        <v>43</v>
      </c>
      <c r="B112" s="32" t="str">
        <f>B110</f>
        <v>Līg.c</v>
      </c>
      <c r="C112" s="96" t="s">
        <v>99</v>
      </c>
      <c r="D112" s="59" t="s">
        <v>43</v>
      </c>
      <c r="E112" s="46">
        <v>10</v>
      </c>
      <c r="F112" s="74"/>
      <c r="G112" s="56"/>
      <c r="H112" s="56"/>
      <c r="I112" s="56"/>
      <c r="J112" s="105"/>
      <c r="K112" s="56"/>
      <c r="L112" s="56"/>
      <c r="M112" s="75"/>
      <c r="N112" s="74"/>
      <c r="O112" s="75"/>
      <c r="P112" s="106"/>
      <c r="R112" s="79"/>
      <c r="S112" s="80"/>
    </row>
    <row r="113" spans="1:19">
      <c r="A113" s="31">
        <f t="shared" si="1"/>
        <v>44</v>
      </c>
      <c r="B113" s="32" t="s">
        <v>39</v>
      </c>
      <c r="C113" s="97" t="s">
        <v>100</v>
      </c>
      <c r="D113" s="59" t="s">
        <v>43</v>
      </c>
      <c r="E113" s="46">
        <v>300</v>
      </c>
      <c r="F113" s="74"/>
      <c r="G113" s="56"/>
      <c r="H113" s="56"/>
      <c r="I113" s="56"/>
      <c r="J113" s="105"/>
      <c r="K113" s="56"/>
      <c r="L113" s="56"/>
      <c r="M113" s="75"/>
      <c r="N113" s="74"/>
      <c r="O113" s="75"/>
      <c r="P113" s="106"/>
      <c r="R113" s="79"/>
      <c r="S113" s="80"/>
    </row>
    <row r="114" spans="1:19">
      <c r="A114" s="31">
        <f t="shared" si="1"/>
        <v>45</v>
      </c>
      <c r="B114" s="32" t="s">
        <v>39</v>
      </c>
      <c r="C114" s="97" t="s">
        <v>101</v>
      </c>
      <c r="D114" s="59" t="s">
        <v>43</v>
      </c>
      <c r="E114" s="46">
        <v>300</v>
      </c>
      <c r="F114" s="74"/>
      <c r="G114" s="56"/>
      <c r="H114" s="56"/>
      <c r="I114" s="56"/>
      <c r="J114" s="105"/>
      <c r="K114" s="56"/>
      <c r="L114" s="56"/>
      <c r="M114" s="75"/>
      <c r="N114" s="74"/>
      <c r="O114" s="75"/>
      <c r="P114" s="106"/>
      <c r="R114" s="79"/>
      <c r="S114" s="80"/>
    </row>
    <row r="115" spans="1:19">
      <c r="A115" s="31">
        <f t="shared" si="1"/>
        <v>46</v>
      </c>
      <c r="B115" s="32" t="s">
        <v>39</v>
      </c>
      <c r="C115" s="97" t="s">
        <v>102</v>
      </c>
      <c r="D115" s="59" t="s">
        <v>45</v>
      </c>
      <c r="E115" s="46">
        <v>6</v>
      </c>
      <c r="F115" s="74"/>
      <c r="G115" s="56"/>
      <c r="H115" s="56"/>
      <c r="I115" s="56"/>
      <c r="J115" s="105"/>
      <c r="K115" s="56"/>
      <c r="L115" s="56"/>
      <c r="M115" s="75"/>
      <c r="N115" s="74"/>
      <c r="O115" s="75"/>
      <c r="P115" s="106"/>
      <c r="R115" s="79"/>
      <c r="S115" s="80"/>
    </row>
    <row r="116" spans="1:19">
      <c r="A116" s="31">
        <f t="shared" si="1"/>
        <v>47</v>
      </c>
      <c r="B116" s="32" t="s">
        <v>39</v>
      </c>
      <c r="C116" s="33" t="s">
        <v>103</v>
      </c>
      <c r="D116" s="40" t="s">
        <v>43</v>
      </c>
      <c r="E116" s="35">
        <v>68</v>
      </c>
      <c r="F116" s="74"/>
      <c r="G116" s="56"/>
      <c r="H116" s="38"/>
      <c r="I116" s="37"/>
      <c r="J116" s="105"/>
      <c r="K116" s="56"/>
      <c r="L116" s="56"/>
      <c r="M116" s="75"/>
      <c r="N116" s="74"/>
      <c r="O116" s="75"/>
      <c r="P116" s="106"/>
    </row>
    <row r="117" spans="1:19">
      <c r="A117" s="31">
        <f t="shared" si="1"/>
        <v>48</v>
      </c>
      <c r="B117" s="32" t="s">
        <v>39</v>
      </c>
      <c r="C117" s="33" t="s">
        <v>131</v>
      </c>
      <c r="D117" s="63" t="s">
        <v>47</v>
      </c>
      <c r="E117" s="35">
        <v>1</v>
      </c>
      <c r="F117" s="74"/>
      <c r="G117" s="56"/>
      <c r="H117" s="37"/>
      <c r="I117" s="37"/>
      <c r="J117" s="105"/>
      <c r="K117" s="56"/>
      <c r="L117" s="56"/>
      <c r="M117" s="75"/>
      <c r="N117" s="74"/>
      <c r="O117" s="75"/>
      <c r="P117" s="106"/>
    </row>
    <row r="118" spans="1:19">
      <c r="A118" s="31">
        <f t="shared" si="1"/>
        <v>49</v>
      </c>
      <c r="B118" s="32" t="s">
        <v>39</v>
      </c>
      <c r="C118" s="98" t="s">
        <v>186</v>
      </c>
      <c r="D118" s="63" t="s">
        <v>47</v>
      </c>
      <c r="E118" s="35">
        <v>1</v>
      </c>
      <c r="F118" s="74"/>
      <c r="G118" s="56"/>
      <c r="H118" s="37"/>
      <c r="I118" s="37"/>
      <c r="J118" s="105"/>
      <c r="K118" s="56"/>
      <c r="L118" s="56"/>
      <c r="M118" s="75"/>
      <c r="N118" s="74"/>
      <c r="O118" s="75"/>
      <c r="P118" s="106"/>
    </row>
    <row r="119" spans="1:19">
      <c r="A119" s="99"/>
      <c r="B119" s="113"/>
      <c r="C119" s="271" t="s">
        <v>134</v>
      </c>
      <c r="D119" s="271"/>
      <c r="E119" s="271"/>
      <c r="F119" s="271"/>
      <c r="G119" s="271"/>
      <c r="H119" s="271"/>
      <c r="I119" s="271"/>
      <c r="J119" s="271"/>
      <c r="K119" s="271"/>
      <c r="L119" s="114"/>
      <c r="M119" s="114"/>
      <c r="N119" s="114"/>
      <c r="O119" s="114"/>
      <c r="P119" s="115"/>
    </row>
    <row r="120" spans="1:19">
      <c r="A120" s="108"/>
      <c r="B120" s="109"/>
      <c r="C120" s="110"/>
      <c r="D120" s="110"/>
      <c r="E120" s="110"/>
      <c r="F120" s="110"/>
      <c r="G120" s="110"/>
      <c r="H120" s="110"/>
      <c r="I120" s="110"/>
      <c r="J120" s="110"/>
      <c r="K120" s="110"/>
      <c r="L120" s="111"/>
      <c r="M120" s="111"/>
      <c r="N120" s="111"/>
      <c r="O120" s="111"/>
      <c r="P120" s="112"/>
    </row>
    <row r="121" spans="1:19">
      <c r="A121" s="108"/>
      <c r="B121" s="109"/>
      <c r="C121" s="116" t="s">
        <v>139</v>
      </c>
      <c r="D121" s="110"/>
      <c r="E121" s="110"/>
      <c r="F121" s="110"/>
      <c r="G121" s="110"/>
      <c r="H121" s="110"/>
      <c r="I121" s="110"/>
      <c r="J121" s="110"/>
      <c r="K121" s="110"/>
      <c r="L121" s="111"/>
      <c r="M121" s="111"/>
      <c r="N121" s="111"/>
      <c r="O121" s="111"/>
      <c r="P121" s="112"/>
    </row>
    <row r="122" spans="1:19">
      <c r="C122" s="117" t="s">
        <v>137</v>
      </c>
      <c r="I122" s="4"/>
    </row>
    <row r="123" spans="1:19" ht="15.75">
      <c r="C123" s="100"/>
      <c r="F123" s="4"/>
      <c r="O123" s="4"/>
    </row>
    <row r="124" spans="1:19">
      <c r="C124" s="118" t="s">
        <v>138</v>
      </c>
    </row>
    <row r="125" spans="1:19" ht="15">
      <c r="A125" s="101"/>
      <c r="B125" s="101"/>
      <c r="C125" s="102"/>
      <c r="D125" s="103"/>
      <c r="E125" s="104"/>
      <c r="F125" s="102"/>
      <c r="G125" s="102"/>
      <c r="H125" s="101"/>
      <c r="I125" s="101"/>
    </row>
    <row r="126" spans="1:19">
      <c r="C126" s="116" t="s">
        <v>140</v>
      </c>
    </row>
    <row r="127" spans="1:19">
      <c r="C127" s="120" t="s">
        <v>137</v>
      </c>
    </row>
    <row r="129" spans="3:3">
      <c r="C129" s="119" t="s">
        <v>141</v>
      </c>
    </row>
    <row r="147" ht="15" customHeight="1"/>
    <row r="148" ht="15" customHeight="1"/>
    <row r="149" ht="15" customHeight="1"/>
    <row r="150" ht="23.25" customHeight="1"/>
    <row r="151" ht="15" customHeight="1"/>
    <row r="152" ht="15" customHeight="1"/>
    <row r="153" ht="15" customHeight="1"/>
    <row r="154" ht="15" customHeight="1"/>
    <row r="155" ht="28.5" customHeight="1"/>
    <row r="156" ht="12.75" customHeight="1"/>
    <row r="157" ht="12.75" customHeight="1"/>
    <row r="158" ht="12.75" customHeight="1"/>
    <row r="161" ht="15" customHeight="1"/>
    <row r="162" ht="26.25" customHeight="1"/>
    <row r="163" ht="15" customHeight="1"/>
    <row r="164" ht="15" customHeight="1"/>
    <row r="165" ht="26.25" customHeight="1"/>
    <row r="166" ht="15" customHeight="1"/>
    <row r="167" ht="15" customHeight="1"/>
    <row r="168" ht="15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24" customHeight="1"/>
    <row r="179" ht="24" customHeight="1"/>
    <row r="180" ht="24" customHeight="1"/>
  </sheetData>
  <mergeCells count="24">
    <mergeCell ref="L1:P1"/>
    <mergeCell ref="C4:N4"/>
    <mergeCell ref="C6:N6"/>
    <mergeCell ref="A2:N2"/>
    <mergeCell ref="A3:N3"/>
    <mergeCell ref="A6:B6"/>
    <mergeCell ref="A7:B7"/>
    <mergeCell ref="C7:N7"/>
    <mergeCell ref="A8:B8"/>
    <mergeCell ref="C8:N8"/>
    <mergeCell ref="A9:B9"/>
    <mergeCell ref="C9:N9"/>
    <mergeCell ref="A10:B10"/>
    <mergeCell ref="C10:N10"/>
    <mergeCell ref="A11:B11"/>
    <mergeCell ref="C11:N11"/>
    <mergeCell ref="A13:G13"/>
    <mergeCell ref="K13:M13"/>
    <mergeCell ref="N13:O13"/>
    <mergeCell ref="C119:K119"/>
    <mergeCell ref="O15:P15"/>
    <mergeCell ref="A16:P16"/>
    <mergeCell ref="F17:K17"/>
    <mergeCell ref="I15:K15"/>
  </mergeCells>
  <pageMargins left="0.69930555555555596" right="0.69930555555555596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PBK</vt:lpstr>
      <vt:lpstr>KOPS </vt:lpstr>
      <vt:lpstr>G_2_ST</vt:lpstr>
      <vt:lpstr>'KOPS '!Print_Area</vt:lpstr>
      <vt:lpstr>PBK!Print_Area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Martins</dc:creator>
  <cp:lastModifiedBy>Nauris Pundors</cp:lastModifiedBy>
  <cp:lastPrinted>2017-02-20T22:30:00Z</cp:lastPrinted>
  <dcterms:created xsi:type="dcterms:W3CDTF">2013-01-28T07:49:00Z</dcterms:created>
  <dcterms:modified xsi:type="dcterms:W3CDTF">2018-04-05T12:50:57Z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1049-10.2.0.5965</vt:lpwstr>
  </property>
</Properties>
</file>