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ome\Iepirkumu_parvalde\2016 _ IEPIRKUMI\MI\Nr. 48_MI_ telpu remonti skolās\Instrukcija_pielikumi\"/>
    </mc:Choice>
  </mc:AlternateContent>
  <bookViews>
    <workbookView xWindow="0" yWindow="12555" windowWidth="11355" windowHeight="2085" tabRatio="602" activeTab="4"/>
  </bookViews>
  <sheets>
    <sheet name="kopsavilk)" sheetId="161" r:id="rId1"/>
    <sheet name="gaitenis)" sheetId="160" r:id="rId2"/>
    <sheet name="ģerbtuves)" sheetId="159" r:id="rId3"/>
    <sheet name="santehniskie" sheetId="158" r:id="rId4"/>
    <sheet name="elektromontāža" sheetId="157" r:id="rId5"/>
  </sheets>
  <definedNames>
    <definedName name="_xlnm.Print_Area" localSheetId="4">elektromontāža!$A$1:$P$41</definedName>
    <definedName name="_xlnm.Print_Area" localSheetId="1">'gaitenis)'!$C$21:$E$94</definedName>
    <definedName name="_xlnm.Print_Area" localSheetId="2">'ģerbtuves)'!$A$22:$E$82</definedName>
    <definedName name="_xlnm.Print_Area" localSheetId="0">'kopsavilk)'!$A$1:$H$40</definedName>
    <definedName name="_xlnm.Print_Area" localSheetId="3">santehniskie!$C$22:$E$56</definedName>
  </definedNames>
  <calcPr calcId="152511"/>
</workbook>
</file>

<file path=xl/calcChain.xml><?xml version="1.0" encoding="utf-8"?>
<calcChain xmlns="http://schemas.openxmlformats.org/spreadsheetml/2006/main">
  <c r="A24" i="158" l="1"/>
  <c r="A25" i="158" s="1"/>
  <c r="A26" i="158" s="1"/>
  <c r="A27" i="158" s="1"/>
  <c r="A28" i="158" s="1"/>
  <c r="A29" i="158" s="1"/>
  <c r="A30" i="158" s="1"/>
  <c r="A31" i="158" s="1"/>
  <c r="A32" i="158" s="1"/>
  <c r="A33" i="158" s="1"/>
  <c r="A34" i="158" s="1"/>
  <c r="A35" i="158" s="1"/>
  <c r="A36" i="158" s="1"/>
  <c r="A37" i="158" s="1"/>
  <c r="A38" i="158" s="1"/>
  <c r="A39" i="158" s="1"/>
  <c r="A40" i="158" s="1"/>
  <c r="A41" i="158" s="1"/>
  <c r="A42" i="158" s="1"/>
  <c r="A43" i="158" s="1"/>
  <c r="A44" i="158" s="1"/>
  <c r="A45" i="158" s="1"/>
  <c r="A46" i="158" s="1"/>
  <c r="A47" i="158" s="1"/>
  <c r="A50" i="158" s="1"/>
  <c r="A51" i="158" s="1"/>
  <c r="A52" i="158" s="1"/>
  <c r="A53" i="158" s="1"/>
  <c r="A54" i="158" s="1"/>
  <c r="A55" i="158" s="1"/>
  <c r="A23" i="160" l="1"/>
  <c r="A24" i="160" s="1"/>
  <c r="A25" i="160" s="1"/>
  <c r="A26" i="160" s="1"/>
  <c r="A27" i="160" s="1"/>
  <c r="A28" i="160" s="1"/>
  <c r="A32" i="160" s="1"/>
  <c r="A33" i="160" s="1"/>
  <c r="A34" i="160" s="1"/>
  <c r="A35" i="160" s="1"/>
  <c r="A36" i="160" s="1"/>
  <c r="A37" i="160" s="1"/>
  <c r="A38" i="160" s="1"/>
  <c r="A39" i="160" s="1"/>
  <c r="A40" i="160" s="1"/>
  <c r="A41" i="160" s="1"/>
  <c r="A42" i="160" s="1"/>
  <c r="A43" i="160" s="1"/>
  <c r="A44" i="160" s="1"/>
  <c r="A45" i="160" s="1"/>
  <c r="A46" i="160" s="1"/>
  <c r="A47" i="160" s="1"/>
  <c r="A48" i="160" s="1"/>
  <c r="A49" i="160" s="1"/>
  <c r="A50" i="160" s="1"/>
  <c r="A51" i="160" s="1"/>
  <c r="A52" i="160" s="1"/>
  <c r="A53" i="160" s="1"/>
  <c r="A54" i="160" s="1"/>
  <c r="A55" i="160" s="1"/>
  <c r="A56" i="160" s="1"/>
  <c r="A57" i="160" s="1"/>
  <c r="A58" i="160" s="1"/>
  <c r="A59" i="160" s="1"/>
  <c r="A60" i="160" s="1"/>
  <c r="A61" i="160" s="1"/>
  <c r="A62" i="160" s="1"/>
  <c r="A63" i="160" s="1"/>
  <c r="A64" i="160" s="1"/>
  <c r="A65" i="160" s="1"/>
  <c r="A66" i="160" s="1"/>
  <c r="A67" i="160" s="1"/>
  <c r="A68" i="160" s="1"/>
  <c r="A69" i="160" s="1"/>
  <c r="A70" i="160" s="1"/>
  <c r="A71" i="160" s="1"/>
  <c r="A72" i="160" s="1"/>
  <c r="A73" i="160" s="1"/>
  <c r="A74" i="160" s="1"/>
  <c r="A75" i="160" s="1"/>
  <c r="A76" i="160" s="1"/>
  <c r="A77" i="160" s="1"/>
  <c r="A78" i="160" s="1"/>
  <c r="A79" i="160" s="1"/>
  <c r="A80" i="160" s="1"/>
  <c r="A81" i="160" s="1"/>
  <c r="A82" i="160" s="1"/>
  <c r="A83" i="160" s="1"/>
  <c r="A84" i="160" s="1"/>
  <c r="A85" i="160" s="1"/>
  <c r="A86" i="160" s="1"/>
  <c r="A87" i="160" s="1"/>
  <c r="A88" i="160" s="1"/>
  <c r="A89" i="160" s="1"/>
  <c r="A90" i="160" s="1"/>
  <c r="A91" i="160" s="1"/>
  <c r="A92" i="160" s="1"/>
  <c r="A93" i="160" s="1"/>
  <c r="A94" i="160" s="1"/>
  <c r="E79" i="160" l="1"/>
  <c r="E77" i="160"/>
  <c r="E76" i="160"/>
  <c r="E75" i="160"/>
  <c r="E74" i="160"/>
  <c r="E71" i="160"/>
  <c r="E65" i="160"/>
  <c r="E68" i="160" s="1"/>
  <c r="E69" i="160"/>
  <c r="E64" i="160"/>
  <c r="E63" i="160"/>
  <c r="E62" i="160"/>
  <c r="E61" i="160"/>
  <c r="E50" i="160"/>
  <c r="E51" i="160" s="1"/>
  <c r="E52" i="160" s="1"/>
  <c r="E53" i="160" s="1"/>
  <c r="E54" i="160" s="1"/>
  <c r="E55" i="160" s="1"/>
  <c r="E56" i="160" s="1"/>
  <c r="E59" i="160"/>
  <c r="E33" i="160"/>
  <c r="E36" i="160" s="1"/>
  <c r="E58" i="159"/>
  <c r="E57" i="159"/>
  <c r="E56" i="159"/>
  <c r="E55" i="159"/>
  <c r="E69" i="159"/>
  <c r="E70" i="159" s="1"/>
  <c r="E71" i="159" s="1"/>
  <c r="E72" i="159" s="1"/>
  <c r="E73" i="159" s="1"/>
  <c r="E74" i="159" s="1"/>
  <c r="E75" i="159" s="1"/>
  <c r="E51" i="159"/>
  <c r="E32" i="159"/>
  <c r="E43" i="159" s="1"/>
  <c r="E62" i="159"/>
  <c r="E63" i="159" s="1"/>
  <c r="E28" i="159"/>
  <c r="E93" i="160"/>
  <c r="E94" i="160" s="1"/>
  <c r="E91" i="160"/>
  <c r="E90" i="160"/>
  <c r="E89" i="160"/>
  <c r="E88" i="160"/>
  <c r="E86" i="160"/>
  <c r="E84" i="160"/>
  <c r="E83" i="160"/>
  <c r="E82" i="160"/>
  <c r="E81" i="160"/>
  <c r="E72" i="160"/>
  <c r="E70" i="160"/>
  <c r="E66" i="160"/>
  <c r="E61" i="159"/>
  <c r="E40" i="159"/>
  <c r="E41" i="159" s="1"/>
  <c r="E66" i="159"/>
  <c r="E67" i="159"/>
  <c r="E36" i="159"/>
  <c r="E38" i="159" s="1"/>
  <c r="E34" i="159"/>
  <c r="E92" i="160"/>
  <c r="N96" i="160"/>
  <c r="P96" i="160" s="1"/>
  <c r="P97" i="160" s="1"/>
  <c r="L97" i="160"/>
  <c r="O97" i="160"/>
  <c r="N89" i="159"/>
  <c r="N90" i="159" s="1"/>
  <c r="O89" i="159"/>
  <c r="O91" i="159"/>
  <c r="L89" i="159"/>
  <c r="L91" i="159" s="1"/>
  <c r="P89" i="159"/>
  <c r="M89" i="159"/>
  <c r="M91" i="159" s="1"/>
  <c r="M94" i="159" s="1"/>
  <c r="P94" i="159" s="1"/>
  <c r="M97" i="160"/>
  <c r="M100" i="160" s="1"/>
  <c r="P100" i="160" s="1"/>
  <c r="E64" i="159" l="1"/>
  <c r="E65" i="159"/>
  <c r="E67" i="160"/>
  <c r="E35" i="160"/>
  <c r="P99" i="160"/>
  <c r="P98" i="160"/>
  <c r="E38" i="160"/>
  <c r="E37" i="160"/>
  <c r="N91" i="159"/>
  <c r="P90" i="159"/>
  <c r="P91" i="159" s="1"/>
  <c r="E47" i="159"/>
  <c r="E46" i="159"/>
  <c r="E48" i="159"/>
  <c r="E44" i="159"/>
  <c r="E45" i="159"/>
  <c r="P101" i="160"/>
  <c r="E37" i="159"/>
  <c r="E33" i="159"/>
  <c r="E34" i="160"/>
  <c r="N97" i="160"/>
  <c r="E39" i="160"/>
  <c r="P92" i="159" l="1"/>
  <c r="P93" i="159"/>
  <c r="E40" i="160"/>
  <c r="E41" i="160"/>
  <c r="E42" i="160"/>
  <c r="E43" i="160"/>
  <c r="E44" i="160"/>
  <c r="P95" i="159" l="1"/>
</calcChain>
</file>

<file path=xl/sharedStrings.xml><?xml version="1.0" encoding="utf-8"?>
<sst xmlns="http://schemas.openxmlformats.org/spreadsheetml/2006/main" count="782" uniqueCount="246">
  <si>
    <t>(Darba veids vai konstruktīvā elementa nosaukums)</t>
  </si>
  <si>
    <t>gada</t>
  </si>
  <si>
    <t>daļas rasējumiem</t>
  </si>
  <si>
    <t>Tāme sastādīta:</t>
  </si>
  <si>
    <t>Ls</t>
  </si>
  <si>
    <t>N.</t>
  </si>
  <si>
    <t>Mēra</t>
  </si>
  <si>
    <t>Dau -</t>
  </si>
  <si>
    <t>izmaksa</t>
  </si>
  <si>
    <t xml:space="preserve">Kopējā </t>
  </si>
  <si>
    <t>p.</t>
  </si>
  <si>
    <t>vienība</t>
  </si>
  <si>
    <t>dzums</t>
  </si>
  <si>
    <t>Mate-</t>
  </si>
  <si>
    <t>Darba</t>
  </si>
  <si>
    <t>k.</t>
  </si>
  <si>
    <t>gab</t>
  </si>
  <si>
    <t>KOPĀ TIEŠĀS IZMAKSAS:</t>
  </si>
  <si>
    <t>Darba nosaukums</t>
  </si>
  <si>
    <t>Vienības izmaksas</t>
  </si>
  <si>
    <t xml:space="preserve">Laika </t>
  </si>
  <si>
    <t>apm.lik-</t>
  </si>
  <si>
    <t xml:space="preserve">Darba </t>
  </si>
  <si>
    <t>Meha-</t>
  </si>
  <si>
    <t>Darb-</t>
  </si>
  <si>
    <t>riāli,</t>
  </si>
  <si>
    <t>alga,</t>
  </si>
  <si>
    <t>nismi,</t>
  </si>
  <si>
    <t>Kopā,</t>
  </si>
  <si>
    <t>norma,</t>
  </si>
  <si>
    <t>ietilpība,</t>
  </si>
  <si>
    <t>c/h</t>
  </si>
  <si>
    <t>Nr. p.k.</t>
  </si>
  <si>
    <t>KOPĀ :</t>
  </si>
  <si>
    <t>Lokālā tāme Nr.1</t>
  </si>
  <si>
    <t>Kopsavilkuma aprēķini pa darbu veidiem vai konstruktīvajiem elementiem</t>
  </si>
  <si>
    <t>Darba veids vai konstruktīvā elementa nosaukums</t>
  </si>
  <si>
    <t>Pavisam kopā</t>
  </si>
  <si>
    <t>GRIESTI</t>
  </si>
  <si>
    <t>SIENAS</t>
  </si>
  <si>
    <t>l</t>
  </si>
  <si>
    <t>kg</t>
  </si>
  <si>
    <t>TEHNISK.SPEC.</t>
  </si>
  <si>
    <t>kods</t>
  </si>
  <si>
    <t>DEMONTĀŽAS DARBI</t>
  </si>
  <si>
    <t>kpl</t>
  </si>
  <si>
    <t>m</t>
  </si>
  <si>
    <t>Knauf Tiefengrund LF, vai analogs</t>
  </si>
  <si>
    <t>špaktele Vetonit LR, vai analogs</t>
  </si>
  <si>
    <t xml:space="preserve"> krāsa Vivacolor 7, vai analogs</t>
  </si>
  <si>
    <t>tonēta krāsa BINDO 20, vai analogs</t>
  </si>
  <si>
    <t xml:space="preserve">GRĪDAS  </t>
  </si>
  <si>
    <t>CITI DARBI</t>
  </si>
  <si>
    <t>Līg.c</t>
  </si>
  <si>
    <t>Lokālā tāme Nr.3</t>
  </si>
  <si>
    <t>Lokālā tāme Nr.2</t>
  </si>
  <si>
    <t xml:space="preserve">Adrese: Pulkveža O. Kalpaka iela 34, Jelgava, LV-3001 </t>
  </si>
  <si>
    <t>Tāmes Nr</t>
  </si>
  <si>
    <t>me,EUR/h</t>
  </si>
  <si>
    <t>EUR</t>
  </si>
  <si>
    <t>Caurumu urbšana un kalšana</t>
  </si>
  <si>
    <t>Esošās sistēmas demontāža</t>
  </si>
  <si>
    <t xml:space="preserve">Palīgmateriāli </t>
  </si>
  <si>
    <t>Dušas maisītāju montāža</t>
  </si>
  <si>
    <t>PP-R cauruļu montāža ar veidgabaliem</t>
  </si>
  <si>
    <t>Kanalizācijas cauruļu montāža ar veidgabaliem</t>
  </si>
  <si>
    <t>kompl.</t>
  </si>
  <si>
    <t>Radiatora demontāža</t>
  </si>
  <si>
    <t>WC  demontāža</t>
  </si>
  <si>
    <t>Dušas maisītāju  demontāža</t>
  </si>
  <si>
    <t>Izvadi apkopējas ūdensņemšanai vietai</t>
  </si>
  <si>
    <t>Izlietnes  demontāža</t>
  </si>
  <si>
    <t>Darba devēja soc.nodoklis 23.59 %</t>
  </si>
  <si>
    <t xml:space="preserve">Tāmes izmaksas bez PVN </t>
  </si>
  <si>
    <t xml:space="preserve"> SANTĒHNISKIE DARBI -APKURE , ŪDENSVADS UN KANALIZĀCIJA</t>
  </si>
  <si>
    <t>gab.</t>
  </si>
  <si>
    <t>Par kopejo summu,EUR</t>
  </si>
  <si>
    <t xml:space="preserve">Demontēt esošās durvis </t>
  </si>
  <si>
    <t>m2</t>
  </si>
  <si>
    <t>KNAUF vadulas ar palīgelementiem</t>
  </si>
  <si>
    <t>t.m</t>
  </si>
  <si>
    <t>Riģipša skrūves</t>
  </si>
  <si>
    <t>Riģipša šuvju špaktele</t>
  </si>
  <si>
    <t>Riģipša šuvju lenta</t>
  </si>
  <si>
    <t>Ģipškartons 1.2x3.0 12.5 stand. GKB</t>
  </si>
  <si>
    <t xml:space="preserve">Reģipša piekargriestu izbūve KNAUF karkasā ar tā izbūvi </t>
  </si>
  <si>
    <t>Palīgmateriāli</t>
  </si>
  <si>
    <t>sheetrock nobeiguma špaktele vai analogs</t>
  </si>
  <si>
    <t>palīgmateriāli (smilšpapirs ,līmlenta ,  akrīls)</t>
  </si>
  <si>
    <t>m3</t>
  </si>
  <si>
    <t xml:space="preserve">Demontēt starpsienas </t>
  </si>
  <si>
    <t>Grīdas flīžu demontāža</t>
  </si>
  <si>
    <t>Sienas flīžu demontāža</t>
  </si>
  <si>
    <t xml:space="preserve">Betona grīdas sagatavošanas slāņa demontaža
</t>
  </si>
  <si>
    <t>Vecas ventilac.kanālus demontāža</t>
  </si>
  <si>
    <t xml:space="preserve">Savākt būvgružus, iekraut konteineros un aizvest uz izgāztuvi
</t>
  </si>
  <si>
    <t>Grīdu izlīdzināšana</t>
  </si>
  <si>
    <t>iep</t>
  </si>
  <si>
    <t>Grīdu flīzēšana</t>
  </si>
  <si>
    <t>šuvju  aizpilditājs</t>
  </si>
  <si>
    <t>papildmateriāli (siliknos , krustiņi)</t>
  </si>
  <si>
    <t>Grīdu hidroizolācija zem flīzēm</t>
  </si>
  <si>
    <t>Divkomponentu hidroizolācija</t>
  </si>
  <si>
    <t>Vecās krāsas noņemšana joslā virs flīzēm</t>
  </si>
  <si>
    <t>Flīzēt sienas</t>
  </si>
  <si>
    <t>Sienu  hidroizolācija zem flīzēm</t>
  </si>
  <si>
    <t>Sienu,  špaktelēšana un slīpēšana</t>
  </si>
  <si>
    <t>Sienu  gruntēšana</t>
  </si>
  <si>
    <t>Sienu krāsošana</t>
  </si>
  <si>
    <t>Griestu  špaktelēšana un slīpēšana</t>
  </si>
  <si>
    <t>Griestu  gruntēšana</t>
  </si>
  <si>
    <t>Griestu  krāsošana</t>
  </si>
  <si>
    <t>Lokālā tāme Nr.4</t>
  </si>
  <si>
    <t>Objekta izmaksas (EUR)</t>
  </si>
  <si>
    <t>Sastādīta 2016.gada tirgus cenās, pamatojoties uz</t>
  </si>
  <si>
    <t>Tāme sastādīta 2016 gada 03.martā</t>
  </si>
  <si>
    <t>Būvuzņēmējs : SIA AMARA</t>
  </si>
  <si>
    <t>ELEKTROMONTĀŽAS DARBI</t>
  </si>
  <si>
    <t>Kabelis PPJ 3x1,5, montāža</t>
  </si>
  <si>
    <t>PVC iekšdurvis 900x2100mm, ieskaitot piederumus</t>
  </si>
  <si>
    <t>Univers.grunts  10l UG Sakret</t>
  </si>
  <si>
    <t>Cementa java 40kg Sakret ZM</t>
  </si>
  <si>
    <t>Grīdu izlīdzināšana  ar pašizlīdz. sastaviem</t>
  </si>
  <si>
    <t>Nivelējoša masa gr.25kg NSP 3-20mm</t>
  </si>
  <si>
    <t>Flīzes</t>
  </si>
  <si>
    <t>Mira 3100 Unifix līme 25kg</t>
  </si>
  <si>
    <t>PVC iekšdurvis 1100x2100mm, ieskaitot piederumus</t>
  </si>
  <si>
    <t>Durvju klēdes montāža</t>
  </si>
  <si>
    <t>Palīgmaterāli (montāžas putas, skrūves utt.)</t>
  </si>
  <si>
    <t>Durvju ailes apdares  atjaunošana</t>
  </si>
  <si>
    <t>tm</t>
  </si>
  <si>
    <t xml:space="preserve">Ailes tīrīšana </t>
  </si>
  <si>
    <t>Ailes gruntēšana</t>
  </si>
  <si>
    <t>Ailes špaktelēšana</t>
  </si>
  <si>
    <t>Ailes slīpēšana</t>
  </si>
  <si>
    <t>Ailes krāsošana 3.kārtas</t>
  </si>
  <si>
    <t>Ailes apstrāde ar akrilu</t>
  </si>
  <si>
    <t>gb</t>
  </si>
  <si>
    <t>UW profils 100</t>
  </si>
  <si>
    <t>CW profils 100</t>
  </si>
  <si>
    <t xml:space="preserve">Riģipsis </t>
  </si>
  <si>
    <t>skrūves plākšņu stiprināšanai 3,5x25 mm</t>
  </si>
  <si>
    <t>dībeļi K 6/35</t>
  </si>
  <si>
    <t>Akmens vate b=100mm</t>
  </si>
  <si>
    <t>amortizējoša blīvlenta 95mm</t>
  </si>
  <si>
    <t>Grīdlīstes  demontāža</t>
  </si>
  <si>
    <t>Sienu flīzēšana</t>
  </si>
  <si>
    <t>Sienu zem izlietnes apšūt ar ģipškartona plāksnēm</t>
  </si>
  <si>
    <r>
      <t>m</t>
    </r>
    <r>
      <rPr>
        <vertAlign val="superscript"/>
        <sz val="8"/>
        <color indexed="8"/>
        <rFont val="Calibri"/>
        <family val="2"/>
        <charset val="204"/>
      </rPr>
      <t>2</t>
    </r>
  </si>
  <si>
    <t>Avārijas gaismeklis 1h IP44</t>
  </si>
  <si>
    <t>LED downligt 19W D-225mm IP54</t>
  </si>
  <si>
    <t>Esošo gaismekļu demontāža</t>
  </si>
  <si>
    <t>1 pola slēdzis z/a balts IP44 bezskr. (ar rāmi)</t>
  </si>
  <si>
    <t>m.</t>
  </si>
  <si>
    <t>Rievu kalšana un aizdare</t>
  </si>
  <si>
    <t>Montāžas kārba z/a Ø60x46mm, stiķējama</t>
  </si>
  <si>
    <t>Komb. noplūdes strāvas slēdzis 2P C16A/30mA</t>
  </si>
  <si>
    <t>Laika slēdzis, dienas 1NO 16A AT1 ventilatoriem</t>
  </si>
  <si>
    <t xml:space="preserve">Būvuzņēmējs : SIA "___________" </t>
  </si>
  <si>
    <t xml:space="preserve">IZPILDĪTĀJS: </t>
  </si>
  <si>
    <t>1.PIELIKUMS</t>
  </si>
  <si>
    <t>APSTIPRINĀTS:</t>
  </si>
  <si>
    <t>/A.LUNDBERGA/</t>
  </si>
  <si>
    <t>______________________________________</t>
  </si>
  <si>
    <t>"_____"____________ 2016.g.</t>
  </si>
  <si>
    <t>z.v.</t>
  </si>
  <si>
    <t>TELPA NR.24 (GAITENIS) REMONTDARBI .</t>
  </si>
  <si>
    <t>TELPA NR.24</t>
  </si>
  <si>
    <t>LOKĀLĀ TĀME NR.1.</t>
  </si>
  <si>
    <t>Jelgavas pilsētas pašvaldības izglītības iestāde „Jelgavas 4. sākumskola”</t>
  </si>
  <si>
    <t xml:space="preserve">Objekts: Jelgavas pilsētas pašvaldības izglītības iestādes „Jelgavas 4. sākumskola” gaiteņa  remontdarbi </t>
  </si>
  <si>
    <t>Pasūtītājs :          Jelgavas pilsētas pašvaldības izglītības iestāde „Jelgavas 4.sākumskola”.</t>
  </si>
  <si>
    <t xml:space="preserve">Objekts: Jelgavas pilsētas pašvaldības izglītības iestādes „Jelgavas 4.sākumskola”  iekštelpu remontdarbi </t>
  </si>
  <si>
    <r>
      <t xml:space="preserve">PVC iekšdurvju montāža, 900x2100, ar palīgmateriāliem </t>
    </r>
    <r>
      <rPr>
        <b/>
        <u/>
        <sz val="10"/>
        <rFont val="Calibri"/>
        <family val="2"/>
        <charset val="186"/>
      </rPr>
      <t>(saskaņot ar Pasūtītāju)</t>
    </r>
  </si>
  <si>
    <t>PASŪTĪTĀJS:</t>
  </si>
  <si>
    <t>IZPILDĪTĀJS:</t>
  </si>
  <si>
    <t>Ailes tīrīšana ,ar palīgmateriāliem</t>
  </si>
  <si>
    <t>Ailes gruntēšana, ar palīgmateriāliem</t>
  </si>
  <si>
    <t>Ailes špaktelēšana, ar palīgmateriāliem</t>
  </si>
  <si>
    <t>Ailes slīpēšana, ar palīgmateriāliem</t>
  </si>
  <si>
    <t>Ailes apstrāde ar akrilu, ar palīgmateriāliem</t>
  </si>
  <si>
    <t>Sienu  izlīdzināšana, ar palīgmateriāliem</t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</si>
  <si>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</si>
  <si>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Pasūtītājs : Jelgavas pilsētas pašvaldības izglītības iestāde „Jelgavas 4. sākumskola”</t>
  </si>
  <si>
    <t xml:space="preserve">Adrese:  Pulkveža O. Kalpaka iela 34, Jelgava, LV-3001 </t>
  </si>
  <si>
    <t xml:space="preserve">Objekts:  Jelgavas pilsētas pašvaldības izglītības iestādes „Jelgavas 4. sākumskola” iekštelpu  remontdarbi </t>
  </si>
  <si>
    <t>Pasūtītājs :       Jelgavas pilsētas pašvaldības izglītības iestāde „Jelgavas 4. sākumskola”</t>
  </si>
  <si>
    <t>Būvuzņēmējs : SIA "__________"</t>
  </si>
  <si>
    <t>LOKĀLĀ TĀME NR.2.</t>
  </si>
  <si>
    <t>TELPU NR.16.-23. (ĢERBTUVES) REMONTDARBI .</t>
  </si>
  <si>
    <t xml:space="preserve">TELPAS NR.16.-23. </t>
  </si>
  <si>
    <t xml:space="preserve">Apmetuma remonts sienām pēc sienu flīžu nokalšanas, ar palīgmateriāliem
</t>
  </si>
  <si>
    <t>Izbūvēt riģipša starpsienas "Knauf sistēma W112", KNAUF karkasā, ar palīgmateriāliem</t>
  </si>
  <si>
    <t>PVC iekšdurvju  montāža 900x2100mm, ieskaitot piederumus, (saskaņot ar Pasūtītāju)</t>
  </si>
  <si>
    <t>Finierēto masīvkoka karkasa iekšdurvju  montāža 900x2100mm, ieskaitot piederumus (saskaņot ar Pasūtītāju)</t>
  </si>
  <si>
    <t>Iekšdurvis 900x2100mm, ieskaitot piederumus</t>
  </si>
  <si>
    <t>Iekšdurvis 110x2100mm, ieskaitot piederumus</t>
  </si>
  <si>
    <r>
      <t>Garderobes drēbju sienas pakaramo (60 vietām) piestiprināšana pie sienas, ar palīgmateriāliem</t>
    </r>
    <r>
      <rPr>
        <b/>
        <u/>
        <sz val="10"/>
        <rFont val="Times New Roman"/>
        <family val="1"/>
        <charset val="186"/>
      </rPr>
      <t xml:space="preserve"> (piegāda Pasūtītājs)</t>
    </r>
  </si>
  <si>
    <t>LOKĀLĀ  TĀME NR.3.</t>
  </si>
  <si>
    <t xml:space="preserve">Objekts: Jelgavas pilsētas pašvaldības izglītības iestādes „Jelgavas 4. sākumskola”  iekštelpu  remontdarbi </t>
  </si>
  <si>
    <t>vietas</t>
  </si>
  <si>
    <t>Esošās ūdebnsvada un kanalizācijas sistēmas demontāža</t>
  </si>
  <si>
    <t>Keramiskas izlietnes ar maisītāju  montāža, pieslēgšana</t>
  </si>
  <si>
    <t>WC sedpoda montāža, pieslēgšana</t>
  </si>
  <si>
    <t>GROHE iebūvētais dušas maisītājs BauEdge (hroms) , vai analogs ar palīgmateriāliem</t>
  </si>
  <si>
    <t>GROHE Tenpesta dušas galva no sienas (hroms) , vai analogs ar palīgmateriāliem</t>
  </si>
  <si>
    <t>Dušas galvas no sienas montāža</t>
  </si>
  <si>
    <t>PP-R cauruļu montāža ar veidgabaliem (6 dušas vietas)</t>
  </si>
  <si>
    <t>Trapu montāža gridā, ar palīgmateriāliem,</t>
  </si>
  <si>
    <t>Radiatora  montāža 22x500x1400, sānu pieslēgums ar regulējošo armatūru un palīgmateriāliem</t>
  </si>
  <si>
    <t>Kanalizācijas cauruļu montāža ar veidgabaliem pie izlietnēm</t>
  </si>
  <si>
    <t xml:space="preserve">Būvuzņēmējs : SIA "_____________" </t>
  </si>
  <si>
    <t>LOKĀLĀ TĀME NR.4.</t>
  </si>
  <si>
    <t>Pasūtītājs :          Jelgavas pilsētas pašvaldības izglītības iestāde „Jelgavas 4. sākumskola”</t>
  </si>
  <si>
    <t xml:space="preserve">Objekts: Jelgavas pilsētas pašvaldības izglītības iestāde „Jelgavas 4. sākumskola” iekštelpu remontdarbi </t>
  </si>
  <si>
    <t>TELPA NR.24 (GAITENIS) REMONTDARBI</t>
  </si>
  <si>
    <t xml:space="preserve">TELPU NR.16.-23. (ĢERBTUVES) REMONTDARBI </t>
  </si>
  <si>
    <t>Materiālu transports   __%</t>
  </si>
  <si>
    <t>Virsizdevumit.sk.darba aizsardzība __%</t>
  </si>
  <si>
    <t>Peļņa  __%</t>
  </si>
  <si>
    <t>Materiālu transports   _%</t>
  </si>
  <si>
    <t>Virsizdevumit.sk.darba aizsardzība _%</t>
  </si>
  <si>
    <t>Peļņa  _%</t>
  </si>
  <si>
    <t>Kopā  ar PVN 21%, EUR</t>
  </si>
  <si>
    <t xml:space="preserve">                                                      pā  bez PVN 21%, EUR</t>
  </si>
  <si>
    <t xml:space="preserve">                                                                       PVN 21%, EUR</t>
  </si>
  <si>
    <t>Sienas,  durvju ailu eļļas krāsas virsmas attaukošana ar Special Clean + ūdens maisījums (20-30%), ļaujot tam iedarboties uz virsmu 1-2 min</t>
  </si>
  <si>
    <t>Sienas,  durvju ailu rūpīga nomazgašana ar ūdens, ar palīgmateriāliem</t>
  </si>
  <si>
    <t>Sienas,  durvju ailes žāvēšana</t>
  </si>
  <si>
    <t>Sienas,  durvju ailes slīpēšana, putekļu notīrīšana, ar palīgmateriāliem</t>
  </si>
  <si>
    <t>Akmens masas grīdas flīzes7,2mm, 30x30cm ar pretslīdes efektu, saskaņot ar Pasūtītāju</t>
  </si>
  <si>
    <t>Koka grīdlīstu montāža, ar krāsošanu un palīgmateriāliem</t>
  </si>
  <si>
    <t>Keramiskās sienas flīzes 20x30cm, saskaņot ar Pasūtītāju</t>
  </si>
  <si>
    <t>PVC apdares dēlīšu (125x2700mm) piekārto griestu ierīkošana, ar palīgmateriāliem (saskaņot ar Pasūtītāju)</t>
  </si>
  <si>
    <t>Spoguļu 350x500mm  lamināta rāmī (pl. 60mm)  uzstādīšana</t>
  </si>
  <si>
    <t>invalīdu  izlietne Jika Mio 65cm (vai analogs)ar maisītāju Remer K14L Kiss Clinic (vai analogs), saskaņot ar Pasūtītāju</t>
  </si>
  <si>
    <t xml:space="preserve">Keramikas izlietne Jika Lyra Plus 45x37cm (vai analogs) ar Nove maisītāju OQ2026 ar pusgaro snīpi  (vai analogs) , saskaņot ar Pasūtītāju </t>
  </si>
  <si>
    <t>WC sedpods  Cersanit President (vai analogs) ar vāku  ar papildmateriāliem, saskaņot ar Pasūtītāju</t>
  </si>
  <si>
    <t>invalīdu WC pods Jika Olymp (vai analogs) ar vāku, saskaņot ar Pasūtītāju un papildmateriāliem</t>
  </si>
  <si>
    <t>Invalīda poda Ifo roku balsti stiprināmie pie grīdas (vai analogs), saskaņot ar Pasūtītāju</t>
  </si>
  <si>
    <t>Invalīda regulējamā spoguļa 70x60cm montāža, ar palīgmateriāliem (saskaņot ar Pasūtītāju)</t>
  </si>
  <si>
    <t xml:space="preserve">Keramikas izlietne Jika Lyra Plus 45x37cm (vai analogs) ar Nove maisītāju OQ2026 ar pusgaro snīpi  (vai analogs) , montāža ar palīgmateriāliem, saskaņot ar Pasūtītāju </t>
  </si>
  <si>
    <t>Esošo kanalizāciju pieslēgumu (posmu) pārbūve pagrabstāvā, ar palīgmateriāliem</t>
  </si>
  <si>
    <t>Roku žāvētāja Nove K1003, Vagner SDH, 1800W (vai analogs) montāža ar palīgmateriāliem</t>
  </si>
  <si>
    <t>Ailes krāsošana 3.kārtas ar tonēto pusmatēto krāsu Vivacolor 20 vai analogs (toni saskaņot ar Pasūtītāju), ar palīgmateriāliem</t>
  </si>
  <si>
    <t xml:space="preserve"> SANTEHNISKIE DARBI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</si>
</sst>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66">
    <font>
      <sz val="10"/>
      <name val="BaltOptima"/>
      <charset val="204"/>
    </font>
    <font>
      <sz val="10"/>
      <name val="BaltOptima"/>
      <charset val="204"/>
    </font>
    <font>
      <sz val="11"/>
      <name val="BaltOptima"/>
      <charset val="204"/>
    </font>
    <font>
      <sz val="10"/>
      <name val="Helv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i/>
      <sz val="8"/>
      <name val="Calibri"/>
      <family val="2"/>
      <charset val="204"/>
    </font>
    <font>
      <i/>
      <sz val="10"/>
      <name val="Calibri"/>
      <family val="2"/>
      <charset val="204"/>
    </font>
    <font>
      <b/>
      <i/>
      <sz val="8"/>
      <name val="Calibri"/>
      <family val="2"/>
      <charset val="204"/>
    </font>
    <font>
      <sz val="14"/>
      <name val="Calibri"/>
      <family val="2"/>
      <charset val="204"/>
    </font>
    <font>
      <b/>
      <sz val="8"/>
      <name val="Calibri"/>
      <family val="2"/>
      <charset val="204"/>
    </font>
    <font>
      <sz val="10"/>
      <name val="Arial"/>
    </font>
    <font>
      <sz val="8"/>
      <color indexed="8"/>
      <name val="Calibri"/>
      <family val="2"/>
      <charset val="204"/>
    </font>
    <font>
      <sz val="9"/>
      <name val="Arial"/>
      <family val="2"/>
      <charset val="204"/>
    </font>
    <font>
      <vertAlign val="superscript"/>
      <sz val="8"/>
      <color indexed="8"/>
      <name val="Calibri"/>
      <family val="2"/>
      <charset val="204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20"/>
      <name val="Calibri"/>
      <family val="2"/>
      <charset val="204"/>
    </font>
    <font>
      <b/>
      <u/>
      <sz val="10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4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4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rgb="FFFA7D00"/>
      <name val="Calibri"/>
      <family val="2"/>
      <charset val="186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u/>
      <sz val="10"/>
      <color rgb="FF7030A0"/>
      <name val="Calibri"/>
      <family val="2"/>
      <charset val="204"/>
    </font>
    <font>
      <i/>
      <sz val="8"/>
      <name val="Calibri"/>
      <family val="2"/>
      <charset val="204"/>
      <scheme val="minor"/>
    </font>
    <font>
      <b/>
      <u/>
      <sz val="10"/>
      <color rgb="FF7030A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i/>
      <sz val="8"/>
      <color rgb="FFFF0000"/>
      <name val="Times New Roman"/>
      <family val="1"/>
      <charset val="186"/>
    </font>
    <font>
      <b/>
      <u/>
      <sz val="12"/>
      <color rgb="FF7030A0"/>
      <name val="Calibri"/>
      <family val="2"/>
      <charset val="204"/>
    </font>
    <font>
      <b/>
      <u/>
      <sz val="12"/>
      <color rgb="FF7030A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8"/>
      <color rgb="FF7030A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F3F3F3"/>
      </left>
      <right style="thick">
        <color rgb="FFF3F3F3"/>
      </right>
      <top style="thick">
        <color rgb="FFF3F3F3"/>
      </top>
      <bottom/>
      <diagonal/>
    </border>
    <border>
      <left style="thick">
        <color rgb="FFF3F3F3"/>
      </left>
      <right style="thick">
        <color rgb="FFF3F3F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49" fillId="3" borderId="25"/>
    <xf numFmtId="0" fontId="18" fillId="0" borderId="0"/>
    <xf numFmtId="0" fontId="5" fillId="0" borderId="0"/>
  </cellStyleXfs>
  <cellXfs count="35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2" fillId="0" borderId="12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Alignment="1">
      <alignment horizontal="right" vertical="center"/>
    </xf>
    <xf numFmtId="0" fontId="7" fillId="0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left" vertical="center" wrapText="1"/>
    </xf>
    <xf numFmtId="164" fontId="50" fillId="0" borderId="1" xfId="0" applyNumberFormat="1" applyFont="1" applyFill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right" vertical="center" wrapText="1"/>
    </xf>
    <xf numFmtId="164" fontId="50" fillId="0" borderId="14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164" fontId="50" fillId="4" borderId="1" xfId="0" applyNumberFormat="1" applyFont="1" applyFill="1" applyBorder="1" applyAlignment="1">
      <alignment horizontal="center" vertical="center" wrapText="1"/>
    </xf>
    <xf numFmtId="164" fontId="50" fillId="4" borderId="14" xfId="0" applyNumberFormat="1" applyFont="1" applyFill="1" applyBorder="1" applyAlignment="1">
      <alignment horizontal="center" vertical="center" wrapText="1"/>
    </xf>
    <xf numFmtId="164" fontId="50" fillId="4" borderId="1" xfId="0" applyNumberFormat="1" applyFont="1" applyFill="1" applyBorder="1" applyAlignment="1" applyProtection="1">
      <alignment horizontal="center" vertical="center" wrapText="1"/>
    </xf>
    <xf numFmtId="164" fontId="54" fillId="4" borderId="1" xfId="0" applyNumberFormat="1" applyFont="1" applyFill="1" applyBorder="1" applyAlignment="1" applyProtection="1">
      <alignment horizontal="center" vertical="center" wrapText="1"/>
    </xf>
    <xf numFmtId="164" fontId="54" fillId="4" borderId="1" xfId="0" applyNumberFormat="1" applyFont="1" applyFill="1" applyBorder="1" applyAlignment="1">
      <alignment horizontal="center" vertical="center" wrapText="1"/>
    </xf>
    <xf numFmtId="164" fontId="54" fillId="4" borderId="14" xfId="0" applyNumberFormat="1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right" vertical="center" wrapText="1"/>
    </xf>
    <xf numFmtId="0" fontId="51" fillId="4" borderId="14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left" vertical="center" wrapText="1"/>
    </xf>
    <xf numFmtId="164" fontId="50" fillId="4" borderId="15" xfId="1" applyNumberFormat="1" applyFont="1" applyFill="1" applyBorder="1" applyAlignment="1" applyProtection="1">
      <alignment horizontal="center" vertical="center" wrapText="1"/>
    </xf>
    <xf numFmtId="164" fontId="54" fillId="4" borderId="15" xfId="1" applyNumberFormat="1" applyFont="1" applyFill="1" applyBorder="1" applyAlignment="1" applyProtection="1">
      <alignment horizontal="center" vertical="center" wrapText="1"/>
    </xf>
    <xf numFmtId="164" fontId="50" fillId="4" borderId="1" xfId="11" applyNumberFormat="1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vertical="center" wrapText="1"/>
    </xf>
    <xf numFmtId="0" fontId="51" fillId="4" borderId="1" xfId="0" applyFont="1" applyFill="1" applyBorder="1" applyAlignment="1">
      <alignment horizontal="center" vertical="center" wrapText="1"/>
    </xf>
    <xf numFmtId="164" fontId="50" fillId="4" borderId="12" xfId="0" applyNumberFormat="1" applyFont="1" applyFill="1" applyBorder="1" applyAlignment="1">
      <alignment horizontal="center" vertical="center" wrapText="1"/>
    </xf>
    <xf numFmtId="164" fontId="51" fillId="4" borderId="1" xfId="0" applyNumberFormat="1" applyFont="1" applyFill="1" applyBorder="1" applyAlignment="1" applyProtection="1">
      <alignment horizontal="center" vertical="center" wrapText="1"/>
    </xf>
    <xf numFmtId="164" fontId="50" fillId="4" borderId="1" xfId="5" applyNumberFormat="1" applyFont="1" applyFill="1" applyBorder="1" applyAlignment="1">
      <alignment horizontal="center" vertical="center" wrapText="1"/>
    </xf>
    <xf numFmtId="164" fontId="50" fillId="4" borderId="1" xfId="11" applyNumberFormat="1" applyFont="1" applyFill="1" applyBorder="1" applyAlignment="1" applyProtection="1">
      <alignment horizontal="center" vertical="center" wrapText="1"/>
    </xf>
    <xf numFmtId="164" fontId="54" fillId="0" borderId="1" xfId="0" applyNumberFormat="1" applyFont="1" applyFill="1" applyBorder="1" applyAlignment="1">
      <alignment horizontal="center" vertical="center" wrapText="1"/>
    </xf>
    <xf numFmtId="0" fontId="50" fillId="4" borderId="16" xfId="0" applyFont="1" applyFill="1" applyBorder="1" applyAlignment="1">
      <alignment horizontal="left" vertical="center" wrapText="1"/>
    </xf>
    <xf numFmtId="0" fontId="52" fillId="4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right" vertical="center"/>
    </xf>
    <xf numFmtId="0" fontId="22" fillId="0" borderId="1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35" fillId="0" borderId="12" xfId="0" applyNumberFormat="1" applyFont="1" applyFill="1" applyBorder="1" applyAlignment="1">
      <alignment horizontal="center" vertical="center" wrapText="1"/>
    </xf>
    <xf numFmtId="164" fontId="35" fillId="0" borderId="1" xfId="0" applyNumberFormat="1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 applyProtection="1">
      <alignment horizontal="center" vertical="center" wrapText="1"/>
    </xf>
    <xf numFmtId="164" fontId="22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 wrapText="1"/>
    </xf>
    <xf numFmtId="164" fontId="22" fillId="0" borderId="14" xfId="0" applyNumberFormat="1" applyFont="1" applyFill="1" applyBorder="1" applyAlignment="1">
      <alignment horizontal="center" vertical="center" wrapText="1"/>
    </xf>
    <xf numFmtId="164" fontId="36" fillId="0" borderId="14" xfId="0" applyNumberFormat="1" applyFont="1" applyFill="1" applyBorder="1" applyAlignment="1" applyProtection="1">
      <alignment horizontal="center" vertical="center" wrapText="1"/>
    </xf>
    <xf numFmtId="164" fontId="22" fillId="0" borderId="14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164" fontId="36" fillId="0" borderId="1" xfId="0" applyNumberFormat="1" applyFont="1" applyFill="1" applyBorder="1" applyAlignment="1">
      <alignment horizontal="center" vertical="center" wrapText="1"/>
    </xf>
    <xf numFmtId="164" fontId="36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 applyProtection="1">
      <alignment horizontal="center" vertical="center" wrapText="1"/>
    </xf>
    <xf numFmtId="164" fontId="36" fillId="0" borderId="12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164" fontId="36" fillId="4" borderId="1" xfId="0" applyNumberFormat="1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>
      <alignment horizontal="right" vertical="center" wrapText="1"/>
    </xf>
    <xf numFmtId="0" fontId="35" fillId="4" borderId="14" xfId="0" applyFont="1" applyFill="1" applyBorder="1" applyAlignment="1">
      <alignment horizontal="center" vertical="center" wrapText="1"/>
    </xf>
    <xf numFmtId="164" fontId="36" fillId="4" borderId="14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164" fontId="22" fillId="4" borderId="15" xfId="1" applyNumberFormat="1" applyFont="1" applyFill="1" applyBorder="1" applyAlignment="1" applyProtection="1">
      <alignment horizontal="center" vertical="center" wrapText="1"/>
    </xf>
    <xf numFmtId="164" fontId="36" fillId="4" borderId="15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right" vertical="center" wrapText="1"/>
    </xf>
    <xf numFmtId="164" fontId="36" fillId="4" borderId="1" xfId="1" applyNumberFormat="1" applyFont="1" applyFill="1" applyBorder="1" applyAlignment="1" applyProtection="1">
      <alignment horizontal="center" vertical="center" wrapText="1"/>
    </xf>
    <xf numFmtId="164" fontId="22" fillId="4" borderId="1" xfId="11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right" vertical="center" wrapText="1"/>
    </xf>
    <xf numFmtId="0" fontId="40" fillId="0" borderId="1" xfId="0" applyFont="1" applyFill="1" applyBorder="1" applyAlignment="1">
      <alignment horizontal="right" vertical="center" wrapText="1"/>
    </xf>
    <xf numFmtId="164" fontId="36" fillId="4" borderId="1" xfId="9" applyNumberFormat="1" applyFont="1" applyFill="1" applyBorder="1" applyAlignment="1">
      <alignment horizontal="center" vertical="center" wrapText="1"/>
    </xf>
    <xf numFmtId="164" fontId="22" fillId="4" borderId="1" xfId="9" applyNumberFormat="1" applyFont="1" applyFill="1" applyBorder="1" applyAlignment="1">
      <alignment horizontal="center" vertical="center" wrapText="1"/>
    </xf>
    <xf numFmtId="164" fontId="22" fillId="0" borderId="1" xfId="8" applyNumberFormat="1" applyFont="1" applyFill="1" applyBorder="1" applyAlignment="1">
      <alignment horizontal="center" vertical="center" wrapText="1"/>
    </xf>
    <xf numFmtId="0" fontId="22" fillId="0" borderId="1" xfId="8" applyFont="1" applyFill="1" applyBorder="1" applyAlignment="1">
      <alignment horizontal="center" vertical="center" wrapText="1"/>
    </xf>
    <xf numFmtId="0" fontId="22" fillId="0" borderId="1" xfId="8" applyFont="1" applyFill="1" applyBorder="1" applyAlignment="1">
      <alignment horizontal="right" vertical="center" wrapText="1"/>
    </xf>
    <xf numFmtId="164" fontId="36" fillId="0" borderId="1" xfId="5" applyNumberFormat="1" applyFont="1" applyFill="1" applyBorder="1" applyAlignment="1">
      <alignment horizontal="center" vertical="center" wrapText="1"/>
    </xf>
    <xf numFmtId="164" fontId="22" fillId="0" borderId="1" xfId="11" applyNumberFormat="1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horizontal="center" vertical="center" wrapText="1"/>
    </xf>
    <xf numFmtId="164" fontId="22" fillId="4" borderId="1" xfId="11" applyNumberFormat="1" applyFont="1" applyFill="1" applyBorder="1" applyAlignment="1" applyProtection="1">
      <alignment horizontal="center" vertical="center" wrapText="1"/>
    </xf>
    <xf numFmtId="164" fontId="22" fillId="4" borderId="12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/>
    </xf>
    <xf numFmtId="164" fontId="22" fillId="0" borderId="15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164" fontId="22" fillId="4" borderId="1" xfId="5" applyNumberFormat="1" applyFont="1" applyFill="1" applyBorder="1" applyAlignment="1">
      <alignment horizontal="center" vertical="center" wrapText="1"/>
    </xf>
    <xf numFmtId="164" fontId="56" fillId="4" borderId="1" xfId="0" applyNumberFormat="1" applyFont="1" applyFill="1" applyBorder="1" applyAlignment="1" applyProtection="1">
      <alignment horizontal="center" vertical="center" wrapText="1"/>
    </xf>
    <xf numFmtId="164" fontId="56" fillId="4" borderId="1" xfId="0" applyNumberFormat="1" applyFont="1" applyFill="1" applyBorder="1" applyAlignment="1">
      <alignment horizontal="center" vertical="center" wrapText="1"/>
    </xf>
    <xf numFmtId="164" fontId="57" fillId="4" borderId="1" xfId="0" applyNumberFormat="1" applyFont="1" applyFill="1" applyBorder="1" applyAlignment="1">
      <alignment horizontal="center" vertical="center" wrapText="1"/>
    </xf>
    <xf numFmtId="164" fontId="57" fillId="4" borderId="12" xfId="0" applyNumberFormat="1" applyFont="1" applyFill="1" applyBorder="1" applyAlignment="1">
      <alignment horizontal="center" vertical="center" wrapText="1"/>
    </xf>
    <xf numFmtId="164" fontId="58" fillId="4" borderId="1" xfId="0" applyNumberFormat="1" applyFont="1" applyFill="1" applyBorder="1" applyAlignment="1" applyProtection="1">
      <alignment horizontal="center" vertical="center" wrapText="1"/>
    </xf>
    <xf numFmtId="164" fontId="57" fillId="4" borderId="1" xfId="0" applyNumberFormat="1" applyFont="1" applyFill="1" applyBorder="1" applyAlignment="1" applyProtection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164" fontId="42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wrapText="1"/>
    </xf>
    <xf numFmtId="0" fontId="46" fillId="0" borderId="0" xfId="0" applyFont="1" applyFill="1"/>
    <xf numFmtId="0" fontId="35" fillId="0" borderId="3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38" fillId="0" borderId="1" xfId="2" applyFont="1" applyFill="1" applyBorder="1" applyAlignment="1">
      <alignment horizontal="center" vertical="center"/>
    </xf>
    <xf numFmtId="164" fontId="38" fillId="0" borderId="1" xfId="2" applyNumberFormat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vertical="center" wrapText="1"/>
    </xf>
    <xf numFmtId="0" fontId="40" fillId="0" borderId="1" xfId="2" applyFont="1" applyFill="1" applyBorder="1" applyAlignment="1">
      <alignment horizontal="right" vertical="center" wrapText="1"/>
    </xf>
    <xf numFmtId="164" fontId="47" fillId="0" borderId="1" xfId="0" applyNumberFormat="1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right" vertical="center" wrapText="1"/>
    </xf>
    <xf numFmtId="0" fontId="48" fillId="0" borderId="0" xfId="0" applyFont="1" applyFill="1"/>
    <xf numFmtId="0" fontId="23" fillId="0" borderId="0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left" vertical="center" wrapText="1"/>
    </xf>
    <xf numFmtId="0" fontId="38" fillId="0" borderId="1" xfId="2" applyFont="1" applyBorder="1" applyAlignment="1">
      <alignment horizontal="center" vertical="center"/>
    </xf>
    <xf numFmtId="164" fontId="38" fillId="0" borderId="1" xfId="2" applyNumberFormat="1" applyFont="1" applyBorder="1" applyAlignment="1">
      <alignment horizontal="center" vertical="center" wrapText="1"/>
    </xf>
    <xf numFmtId="164" fontId="36" fillId="0" borderId="12" xfId="0" applyNumberFormat="1" applyFont="1" applyBorder="1" applyAlignment="1">
      <alignment horizontal="center" vertical="center" wrapText="1"/>
    </xf>
    <xf numFmtId="164" fontId="22" fillId="0" borderId="1" xfId="2" applyNumberFormat="1" applyFont="1" applyBorder="1" applyAlignment="1">
      <alignment horizontal="center" vertical="center" wrapText="1"/>
    </xf>
    <xf numFmtId="164" fontId="22" fillId="0" borderId="1" xfId="2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2" fillId="4" borderId="1" xfId="2" applyFont="1" applyFill="1" applyBorder="1" applyAlignment="1">
      <alignment horizontal="left" vertical="center" wrapText="1"/>
    </xf>
    <xf numFmtId="0" fontId="65" fillId="0" borderId="1" xfId="2" applyFont="1" applyFill="1" applyBorder="1" applyAlignment="1">
      <alignment horizontal="left" wrapText="1"/>
    </xf>
    <xf numFmtId="49" fontId="22" fillId="0" borderId="15" xfId="0" applyNumberFormat="1" applyFont="1" applyFill="1" applyBorder="1" applyAlignment="1">
      <alignment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13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28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43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2" fillId="0" borderId="12" xfId="0" applyFont="1" applyFill="1" applyBorder="1" applyAlignment="1">
      <alignment horizontal="right" vertical="center" wrapText="1"/>
    </xf>
    <xf numFmtId="0" fontId="22" fillId="0" borderId="13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4" fontId="22" fillId="0" borderId="13" xfId="0" applyNumberFormat="1" applyFont="1" applyFill="1" applyBorder="1" applyAlignment="1">
      <alignment horizontal="center"/>
    </xf>
    <xf numFmtId="0" fontId="42" fillId="0" borderId="16" xfId="0" applyFont="1" applyFill="1" applyBorder="1" applyAlignment="1">
      <alignment horizontal="right" vertical="center" wrapText="1"/>
    </xf>
    <xf numFmtId="0" fontId="42" fillId="0" borderId="11" xfId="0" applyFont="1" applyFill="1" applyBorder="1" applyAlignment="1">
      <alignment horizontal="right" vertical="center" wrapText="1"/>
    </xf>
    <xf numFmtId="0" fontId="42" fillId="0" borderId="12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/>
    </xf>
    <xf numFmtId="0" fontId="32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left"/>
    </xf>
    <xf numFmtId="0" fontId="22" fillId="0" borderId="19" xfId="0" applyFont="1" applyFill="1" applyBorder="1" applyAlignment="1">
      <alignment horizontal="right"/>
    </xf>
    <xf numFmtId="4" fontId="22" fillId="0" borderId="11" xfId="0" applyNumberFormat="1" applyFont="1" applyFill="1" applyBorder="1" applyAlignment="1">
      <alignment horizontal="center"/>
    </xf>
    <xf numFmtId="0" fontId="46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164" fontId="50" fillId="4" borderId="28" xfId="1" applyNumberFormat="1" applyFont="1" applyFill="1" applyBorder="1" applyAlignment="1" applyProtection="1">
      <alignment horizontal="center" vertical="center" wrapText="1"/>
    </xf>
    <xf numFmtId="164" fontId="54" fillId="4" borderId="28" xfId="1" applyNumberFormat="1" applyFont="1" applyFill="1" applyBorder="1" applyAlignment="1" applyProtection="1">
      <alignment horizontal="center" vertical="center" wrapText="1"/>
    </xf>
    <xf numFmtId="164" fontId="50" fillId="4" borderId="1" xfId="1" applyNumberFormat="1" applyFont="1" applyFill="1" applyBorder="1" applyAlignment="1" applyProtection="1">
      <alignment horizontal="center" vertical="center" wrapText="1"/>
    </xf>
    <xf numFmtId="164" fontId="54" fillId="4" borderId="1" xfId="1" applyNumberFormat="1" applyFont="1" applyFill="1" applyBorder="1" applyAlignment="1" applyProtection="1">
      <alignment horizontal="center" vertical="center" wrapText="1"/>
    </xf>
    <xf numFmtId="164" fontId="50" fillId="0" borderId="22" xfId="0" applyNumberFormat="1" applyFont="1" applyFill="1" applyBorder="1" applyAlignment="1">
      <alignment horizontal="center" vertical="center" wrapText="1"/>
    </xf>
    <xf numFmtId="164" fontId="50" fillId="4" borderId="29" xfId="1" applyNumberFormat="1" applyFont="1" applyFill="1" applyBorder="1" applyAlignment="1" applyProtection="1">
      <alignment horizontal="center" vertical="center" wrapText="1"/>
    </xf>
    <xf numFmtId="164" fontId="50" fillId="4" borderId="30" xfId="1" applyNumberFormat="1" applyFont="1" applyFill="1" applyBorder="1" applyAlignment="1" applyProtection="1">
      <alignment horizontal="center" vertical="center" wrapText="1"/>
    </xf>
    <xf numFmtId="164" fontId="50" fillId="4" borderId="16" xfId="1" applyNumberFormat="1" applyFont="1" applyFill="1" applyBorder="1" applyAlignment="1" applyProtection="1">
      <alignment horizontal="center" vertical="center" wrapText="1"/>
    </xf>
    <xf numFmtId="164" fontId="50" fillId="0" borderId="16" xfId="0" applyNumberFormat="1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50" fillId="4" borderId="16" xfId="0" applyNumberFormat="1" applyFont="1" applyFill="1" applyBorder="1" applyAlignment="1" applyProtection="1">
      <alignment horizontal="center" vertical="center" wrapText="1"/>
    </xf>
    <xf numFmtId="164" fontId="22" fillId="0" borderId="22" xfId="0" applyNumberFormat="1" applyFont="1" applyFill="1" applyBorder="1" applyAlignment="1">
      <alignment horizontal="center" vertical="center" wrapText="1"/>
    </xf>
    <xf numFmtId="164" fontId="22" fillId="0" borderId="16" xfId="0" applyNumberFormat="1" applyFont="1" applyFill="1" applyBorder="1" applyAlignment="1" applyProtection="1">
      <alignment horizontal="center" vertical="center" wrapText="1"/>
    </xf>
    <xf numFmtId="164" fontId="22" fillId="4" borderId="29" xfId="1" applyNumberFormat="1" applyFont="1" applyFill="1" applyBorder="1" applyAlignment="1" applyProtection="1">
      <alignment horizontal="center" vertical="center" wrapText="1"/>
    </xf>
    <xf numFmtId="164" fontId="22" fillId="4" borderId="1" xfId="1" applyNumberFormat="1" applyFont="1" applyFill="1" applyBorder="1" applyAlignment="1" applyProtection="1">
      <alignment horizontal="center" vertical="center" wrapText="1"/>
    </xf>
    <xf numFmtId="164" fontId="22" fillId="4" borderId="28" xfId="1" applyNumberFormat="1" applyFont="1" applyFill="1" applyBorder="1" applyAlignment="1" applyProtection="1">
      <alignment horizontal="center" vertical="center" wrapText="1"/>
    </xf>
    <xf numFmtId="164" fontId="36" fillId="4" borderId="28" xfId="1" applyNumberFormat="1" applyFont="1" applyFill="1" applyBorder="1" applyAlignment="1" applyProtection="1">
      <alignment horizontal="center" vertical="center" wrapText="1"/>
    </xf>
    <xf numFmtId="164" fontId="22" fillId="4" borderId="30" xfId="1" applyNumberFormat="1" applyFont="1" applyFill="1" applyBorder="1" applyAlignment="1" applyProtection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</cellXfs>
  <cellStyles count="12">
    <cellStyle name="Comma" xfId="1" builtinId="3"/>
    <cellStyle name="Normal" xfId="0" builtinId="0"/>
    <cellStyle name="Normal 2" xfId="2"/>
    <cellStyle name="Normal 2 2" xfId="3"/>
    <cellStyle name="Normal 2 2 2" xfId="4"/>
    <cellStyle name="Normal_Viinkalni" xfId="5"/>
    <cellStyle name="Parastais 3" xfId="6"/>
    <cellStyle name="Style 1" xfId="7"/>
    <cellStyle name="Style 1_Olainfarm" xfId="8"/>
    <cellStyle name="TableStyleLight1" xfId="9"/>
    <cellStyle name="Обычный 2" xfId="10"/>
    <cellStyle name="Обычный_33. OZOLNIEKU NOVADA DOME_OZO SKOLA_TELPU, GAITENU, KAPNU TELPU REMONTS_TAME_VADIMS_2011_02_25_melnraksts" xfId="11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3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4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5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6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7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8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29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0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1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2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3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4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5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6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7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8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2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3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4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5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6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7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8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399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0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5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6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7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8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19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0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1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2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3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4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0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1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2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4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5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6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7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8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39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0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1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2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4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5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6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7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8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39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40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41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42" name="Text Box 205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21</xdr:row>
      <xdr:rowOff>0</xdr:rowOff>
    </xdr:from>
    <xdr:to>
      <xdr:col>2</xdr:col>
      <xdr:colOff>904875</xdr:colOff>
      <xdr:row>22</xdr:row>
      <xdr:rowOff>38100</xdr:rowOff>
    </xdr:to>
    <xdr:sp macro="" textlink="">
      <xdr:nvSpPr>
        <xdr:cNvPr id="114443" name="Text Box 204"/>
        <xdr:cNvSpPr txBox="1">
          <a:spLocks noChangeArrowheads="1"/>
        </xdr:cNvSpPr>
      </xdr:nvSpPr>
      <xdr:spPr bwMode="auto">
        <a:xfrm>
          <a:off x="1409700" y="4095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9" zoomScaleNormal="100" zoomScaleSheetLayoutView="93" workbookViewId="0">
      <selection activeCell="L39" sqref="L39"/>
    </sheetView>
  </sheetViews>
  <sheetFormatPr defaultColWidth="9.140625" defaultRowHeight="12.75"/>
  <cols>
    <col min="1" max="1" width="7.140625" style="5" customWidth="1"/>
    <col min="2" max="2" width="18" style="5" customWidth="1"/>
    <col min="3" max="3" width="13.5703125" style="5" customWidth="1"/>
    <col min="4" max="4" width="12.85546875" style="5" customWidth="1"/>
    <col min="5" max="5" width="33" style="5" customWidth="1"/>
    <col min="6" max="6" width="4" style="5" hidden="1" customWidth="1"/>
    <col min="7" max="7" width="32" style="5" customWidth="1"/>
    <col min="8" max="8" width="33.140625" style="5" customWidth="1"/>
    <col min="9" max="9" width="9.140625" style="5"/>
    <col min="10" max="10" width="13.28515625" style="5" customWidth="1"/>
    <col min="11" max="16384" width="9.140625" style="5"/>
  </cols>
  <sheetData>
    <row r="1" spans="1:8" ht="15.75">
      <c r="H1" s="97" t="s">
        <v>160</v>
      </c>
    </row>
    <row r="2" spans="1:8" ht="15.75">
      <c r="H2" s="96"/>
    </row>
    <row r="4" spans="1:8" ht="15.75">
      <c r="G4" s="97" t="s">
        <v>161</v>
      </c>
    </row>
    <row r="7" spans="1:8">
      <c r="G7" s="8" t="s">
        <v>163</v>
      </c>
      <c r="H7" s="5" t="s">
        <v>162</v>
      </c>
    </row>
    <row r="10" spans="1:8">
      <c r="G10" s="5" t="s">
        <v>164</v>
      </c>
    </row>
    <row r="12" spans="1:8">
      <c r="G12" s="5" t="s">
        <v>165</v>
      </c>
    </row>
    <row r="16" spans="1:8" s="3" customFormat="1" ht="15.75">
      <c r="A16" s="254" t="s">
        <v>171</v>
      </c>
      <c r="B16" s="254"/>
      <c r="C16" s="254"/>
      <c r="D16" s="254"/>
      <c r="E16" s="254"/>
      <c r="F16" s="254"/>
      <c r="G16" s="254"/>
      <c r="H16" s="255"/>
    </row>
    <row r="17" spans="1:8" s="3" customFormat="1" ht="14.25" customHeight="1">
      <c r="A17" s="256" t="s">
        <v>158</v>
      </c>
      <c r="B17" s="254"/>
      <c r="C17" s="254"/>
      <c r="D17" s="257"/>
      <c r="E17" s="257"/>
      <c r="F17" s="257"/>
      <c r="G17" s="101"/>
      <c r="H17" s="102"/>
    </row>
    <row r="18" spans="1:8" s="3" customFormat="1" ht="14.25" customHeight="1">
      <c r="A18" s="99"/>
      <c r="B18" s="98"/>
      <c r="C18" s="98"/>
      <c r="D18" s="100"/>
      <c r="E18" s="100"/>
      <c r="F18" s="100"/>
      <c r="G18" s="101"/>
      <c r="H18" s="102"/>
    </row>
    <row r="19" spans="1:8" s="3" customFormat="1" ht="14.25" customHeight="1">
      <c r="A19" s="99"/>
      <c r="B19" s="98"/>
      <c r="C19" s="98"/>
      <c r="D19" s="100"/>
      <c r="E19" s="100"/>
      <c r="F19" s="100"/>
      <c r="G19" s="101"/>
      <c r="H19" s="102"/>
    </row>
    <row r="20" spans="1:8" s="3" customFormat="1" ht="18" customHeight="1">
      <c r="A20" s="258" t="s">
        <v>35</v>
      </c>
      <c r="B20" s="258"/>
      <c r="C20" s="258"/>
      <c r="D20" s="258"/>
      <c r="E20" s="258"/>
      <c r="F20" s="258"/>
      <c r="G20" s="258"/>
      <c r="H20" s="258"/>
    </row>
    <row r="21" spans="1:8" s="3" customFormat="1" ht="18" customHeight="1">
      <c r="A21" s="103"/>
      <c r="B21" s="103"/>
      <c r="C21" s="103"/>
      <c r="D21" s="103"/>
      <c r="E21" s="103"/>
      <c r="F21" s="103"/>
      <c r="G21" s="103"/>
      <c r="H21" s="103"/>
    </row>
    <row r="22" spans="1:8" s="8" customFormat="1" ht="33" customHeight="1">
      <c r="A22" s="259" t="s">
        <v>172</v>
      </c>
      <c r="B22" s="255"/>
      <c r="C22" s="255"/>
      <c r="D22" s="255"/>
      <c r="E22" s="255"/>
      <c r="F22" s="255"/>
      <c r="G22" s="255"/>
      <c r="H22" s="255"/>
    </row>
    <row r="23" spans="1:8" ht="15.75">
      <c r="A23" s="260" t="s">
        <v>56</v>
      </c>
      <c r="B23" s="261"/>
      <c r="C23" s="261"/>
      <c r="D23" s="261"/>
      <c r="E23" s="261"/>
      <c r="F23" s="261"/>
      <c r="G23" s="261"/>
      <c r="H23" s="261"/>
    </row>
    <row r="24" spans="1:8" ht="15">
      <c r="A24" s="249"/>
      <c r="B24" s="249"/>
      <c r="C24" s="225"/>
      <c r="D24" s="225"/>
      <c r="E24" s="225"/>
      <c r="F24" s="225"/>
      <c r="G24" s="225"/>
      <c r="H24" s="225"/>
    </row>
    <row r="25" spans="1:8" ht="15">
      <c r="A25" s="250" t="s">
        <v>76</v>
      </c>
      <c r="B25" s="251"/>
      <c r="C25" s="251"/>
      <c r="D25" s="251"/>
      <c r="E25" s="251"/>
      <c r="F25" s="251"/>
      <c r="G25" s="251"/>
      <c r="H25" s="64"/>
    </row>
    <row r="26" spans="1:8" ht="15">
      <c r="A26" s="252" t="s">
        <v>115</v>
      </c>
      <c r="B26" s="252"/>
      <c r="C26" s="252"/>
      <c r="D26" s="252"/>
      <c r="E26" s="253"/>
      <c r="F26" s="4"/>
      <c r="G26" s="4"/>
      <c r="H26" s="4"/>
    </row>
    <row r="27" spans="1:8" ht="15">
      <c r="A27" s="225"/>
      <c r="B27" s="225"/>
      <c r="C27" s="225"/>
      <c r="D27" s="225"/>
      <c r="E27" s="225"/>
      <c r="F27" s="225"/>
      <c r="G27" s="225"/>
      <c r="H27" s="225"/>
    </row>
    <row r="28" spans="1:8" ht="15" customHeight="1">
      <c r="A28" s="242" t="s">
        <v>32</v>
      </c>
      <c r="B28" s="242" t="s">
        <v>57</v>
      </c>
      <c r="C28" s="244" t="s">
        <v>36</v>
      </c>
      <c r="D28" s="244"/>
      <c r="E28" s="244"/>
      <c r="F28" s="244"/>
      <c r="G28" s="245" t="s">
        <v>113</v>
      </c>
      <c r="H28" s="246"/>
    </row>
    <row r="29" spans="1:8" ht="46.5" customHeight="1">
      <c r="A29" s="243"/>
      <c r="B29" s="243"/>
      <c r="C29" s="244"/>
      <c r="D29" s="244"/>
      <c r="E29" s="244"/>
      <c r="F29" s="244"/>
      <c r="G29" s="247"/>
      <c r="H29" s="248"/>
    </row>
    <row r="30" spans="1:8" ht="21" customHeight="1">
      <c r="A30" s="2">
        <v>1</v>
      </c>
      <c r="B30" s="1" t="s">
        <v>34</v>
      </c>
      <c r="C30" s="236" t="s">
        <v>215</v>
      </c>
      <c r="D30" s="238"/>
      <c r="E30" s="238"/>
      <c r="F30" s="239"/>
      <c r="G30" s="233"/>
      <c r="H30" s="233"/>
    </row>
    <row r="31" spans="1:8" ht="21" customHeight="1">
      <c r="A31" s="2">
        <v>2</v>
      </c>
      <c r="B31" s="1" t="s">
        <v>55</v>
      </c>
      <c r="C31" s="231" t="s">
        <v>216</v>
      </c>
      <c r="D31" s="232"/>
      <c r="E31" s="232"/>
      <c r="F31" s="59"/>
      <c r="G31" s="233"/>
      <c r="H31" s="233"/>
    </row>
    <row r="32" spans="1:8" ht="21" customHeight="1">
      <c r="A32" s="2">
        <v>3</v>
      </c>
      <c r="B32" s="1" t="s">
        <v>54</v>
      </c>
      <c r="C32" s="236" t="s">
        <v>245</v>
      </c>
      <c r="D32" s="237"/>
      <c r="E32" s="237"/>
      <c r="F32" s="59"/>
      <c r="G32" s="233"/>
      <c r="H32" s="233"/>
    </row>
    <row r="33" spans="1:8" ht="21" customHeight="1">
      <c r="A33" s="2">
        <v>4</v>
      </c>
      <c r="B33" s="1" t="s">
        <v>112</v>
      </c>
      <c r="C33" s="236" t="s">
        <v>117</v>
      </c>
      <c r="D33" s="238"/>
      <c r="E33" s="238"/>
      <c r="F33" s="239"/>
      <c r="G33" s="233"/>
      <c r="H33" s="233"/>
    </row>
    <row r="34" spans="1:8" ht="21" customHeight="1">
      <c r="A34" s="2"/>
      <c r="B34" s="1"/>
      <c r="C34" s="95"/>
      <c r="D34" s="230" t="s">
        <v>224</v>
      </c>
      <c r="E34" s="230"/>
      <c r="F34" s="217"/>
      <c r="G34" s="217"/>
      <c r="H34" s="218"/>
    </row>
    <row r="35" spans="1:8" ht="18" customHeight="1">
      <c r="A35" s="2"/>
      <c r="B35" s="1"/>
      <c r="C35" s="95"/>
      <c r="D35" s="240" t="s">
        <v>225</v>
      </c>
      <c r="E35" s="240"/>
      <c r="F35" s="240"/>
      <c r="G35" s="240"/>
      <c r="H35" s="241"/>
    </row>
    <row r="36" spans="1:8" ht="15">
      <c r="A36" s="2"/>
      <c r="B36" s="7"/>
      <c r="C36" s="227" t="s">
        <v>223</v>
      </c>
      <c r="D36" s="228"/>
      <c r="E36" s="228"/>
      <c r="F36" s="229"/>
      <c r="G36" s="234"/>
      <c r="H36" s="235"/>
    </row>
    <row r="37" spans="1:8" ht="15">
      <c r="A37" s="225"/>
      <c r="B37" s="225"/>
      <c r="C37" s="225"/>
      <c r="D37" s="225"/>
      <c r="E37" s="225"/>
      <c r="F37" s="225"/>
      <c r="G37" s="225"/>
      <c r="H37" s="225"/>
    </row>
    <row r="38" spans="1:8">
      <c r="A38" s="226"/>
      <c r="B38" s="226"/>
      <c r="C38" s="226"/>
      <c r="D38" s="226"/>
      <c r="E38" s="226"/>
      <c r="F38" s="226"/>
      <c r="G38" s="226"/>
      <c r="H38" s="226"/>
    </row>
    <row r="39" spans="1:8" ht="15" customHeight="1">
      <c r="A39" s="6"/>
      <c r="B39" s="6"/>
      <c r="C39" s="223"/>
      <c r="D39" s="224"/>
      <c r="E39" s="224"/>
      <c r="F39" s="224"/>
      <c r="G39" s="224"/>
      <c r="H39" s="44"/>
    </row>
    <row r="40" spans="1:8" ht="15.75">
      <c r="B40" s="96" t="s">
        <v>159</v>
      </c>
      <c r="H40" s="93"/>
    </row>
    <row r="42" spans="1:8">
      <c r="H42" s="93"/>
    </row>
  </sheetData>
  <mergeCells count="29">
    <mergeCell ref="A16:H16"/>
    <mergeCell ref="A17:F17"/>
    <mergeCell ref="A20:H20"/>
    <mergeCell ref="A22:H22"/>
    <mergeCell ref="A23:H23"/>
    <mergeCell ref="A24:B24"/>
    <mergeCell ref="C24:H24"/>
    <mergeCell ref="A25:G25"/>
    <mergeCell ref="A26:E26"/>
    <mergeCell ref="A27:H27"/>
    <mergeCell ref="A28:A29"/>
    <mergeCell ref="B28:B29"/>
    <mergeCell ref="C28:F29"/>
    <mergeCell ref="G28:H29"/>
    <mergeCell ref="C30:F30"/>
    <mergeCell ref="G30:H30"/>
    <mergeCell ref="C31:E31"/>
    <mergeCell ref="G31:H31"/>
    <mergeCell ref="G36:H36"/>
    <mergeCell ref="C32:E32"/>
    <mergeCell ref="G32:H32"/>
    <mergeCell ref="C33:F33"/>
    <mergeCell ref="G33:H33"/>
    <mergeCell ref="D35:H35"/>
    <mergeCell ref="C39:G39"/>
    <mergeCell ref="A37:H37"/>
    <mergeCell ref="A38:H38"/>
    <mergeCell ref="C36:F36"/>
    <mergeCell ref="D34:E34"/>
  </mergeCells>
  <printOptions gridLines="1"/>
  <pageMargins left="1.299212598425197" right="0.31496062992125984" top="0.23622047244094491" bottom="0.39370078740157483" header="0.27559055118110237" footer="0.27559055118110237"/>
  <pageSetup paperSize="9" scale="83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7"/>
  <sheetViews>
    <sheetView zoomScaleNormal="100" workbookViewId="0">
      <selection activeCell="T93" sqref="T93"/>
    </sheetView>
  </sheetViews>
  <sheetFormatPr defaultColWidth="9.140625" defaultRowHeight="12.75"/>
  <cols>
    <col min="1" max="1" width="4.140625" style="45" customWidth="1"/>
    <col min="2" max="2" width="4.5703125" style="45" customWidth="1"/>
    <col min="3" max="3" width="40" style="45" customWidth="1"/>
    <col min="4" max="4" width="5.7109375" style="45" customWidth="1"/>
    <col min="5" max="5" width="11.140625" style="45" customWidth="1"/>
    <col min="6" max="6" width="7" style="45" customWidth="1"/>
    <col min="7" max="7" width="7.7109375" style="45" customWidth="1"/>
    <col min="8" max="8" width="7.5703125" style="45" customWidth="1"/>
    <col min="9" max="9" width="8.28515625" style="45" customWidth="1"/>
    <col min="10" max="10" width="9.28515625" style="45" customWidth="1"/>
    <col min="11" max="11" width="9" style="45" customWidth="1"/>
    <col min="12" max="12" width="9.28515625" style="45" customWidth="1"/>
    <col min="13" max="15" width="9.42578125" style="45" customWidth="1"/>
    <col min="16" max="16" width="11.7109375" style="45" customWidth="1"/>
    <col min="17" max="16384" width="9.140625" style="45"/>
  </cols>
  <sheetData>
    <row r="1" spans="1:17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15">
      <c r="A2" s="269" t="s">
        <v>183</v>
      </c>
      <c r="B2" s="269"/>
      <c r="C2" s="269"/>
      <c r="D2" s="269"/>
      <c r="E2" s="269"/>
      <c r="F2" s="269"/>
      <c r="G2" s="269"/>
      <c r="H2" s="269"/>
      <c r="I2" s="9"/>
      <c r="J2" s="9"/>
      <c r="K2" s="9"/>
      <c r="L2" s="9"/>
      <c r="M2" s="9"/>
      <c r="N2" s="9"/>
      <c r="O2" s="9"/>
      <c r="P2" s="9"/>
    </row>
    <row r="3" spans="1:17" ht="15">
      <c r="A3" s="270" t="s">
        <v>116</v>
      </c>
      <c r="B3" s="270"/>
      <c r="C3" s="271"/>
      <c r="D3" s="271"/>
      <c r="E3" s="10"/>
      <c r="F3" s="10"/>
      <c r="G3" s="10"/>
      <c r="H3" s="10"/>
      <c r="I3" s="9"/>
      <c r="J3" s="9"/>
      <c r="K3" s="9"/>
      <c r="L3" s="9"/>
      <c r="M3" s="9"/>
      <c r="N3" s="9"/>
      <c r="O3" s="9"/>
      <c r="P3" s="9"/>
    </row>
    <row r="4" spans="1:17" ht="23.25">
      <c r="A4" s="272" t="s">
        <v>168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1:17" ht="18.75">
      <c r="A5" s="273" t="s">
        <v>166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1:17">
      <c r="A6" s="274" t="s">
        <v>0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7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7" ht="15">
      <c r="A8" s="287" t="s">
        <v>169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</row>
    <row r="9" spans="1:17" ht="15">
      <c r="A9" s="287" t="s">
        <v>170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</row>
    <row r="10" spans="1:17" ht="15">
      <c r="A10" s="287" t="s">
        <v>56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</row>
    <row r="11" spans="1:17" ht="15">
      <c r="A11" s="12"/>
      <c r="B11" s="1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</row>
    <row r="12" spans="1:17" ht="18.75">
      <c r="A12" s="263" t="s">
        <v>114</v>
      </c>
      <c r="B12" s="263"/>
      <c r="C12" s="264"/>
      <c r="D12" s="36"/>
      <c r="E12" s="265" t="s">
        <v>42</v>
      </c>
      <c r="F12" s="265"/>
      <c r="G12" s="266" t="s">
        <v>2</v>
      </c>
      <c r="H12" s="266"/>
      <c r="I12" s="266"/>
      <c r="J12" s="267" t="s">
        <v>73</v>
      </c>
      <c r="K12" s="267"/>
      <c r="L12" s="267"/>
      <c r="M12" s="267"/>
      <c r="N12" s="268"/>
      <c r="O12" s="268"/>
      <c r="P12" s="12" t="s">
        <v>59</v>
      </c>
      <c r="Q12" s="46"/>
    </row>
    <row r="13" spans="1:17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 t="s">
        <v>3</v>
      </c>
      <c r="L13" s="274"/>
      <c r="M13" s="35">
        <v>2016</v>
      </c>
      <c r="N13" s="11" t="s">
        <v>1</v>
      </c>
      <c r="O13" s="37"/>
      <c r="P13" s="265"/>
      <c r="Q13" s="265"/>
    </row>
    <row r="14" spans="1:17" ht="13.5" thickBot="1">
      <c r="A14" s="277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</row>
    <row r="15" spans="1:17" ht="13.5" thickBot="1">
      <c r="A15" s="277"/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</row>
    <row r="16" spans="1:17" ht="13.5" thickBot="1">
      <c r="A16" s="13" t="s">
        <v>5</v>
      </c>
      <c r="B16" s="14"/>
      <c r="C16" s="15"/>
      <c r="D16" s="13" t="s">
        <v>6</v>
      </c>
      <c r="E16" s="13" t="s">
        <v>7</v>
      </c>
      <c r="F16" s="278" t="s">
        <v>19</v>
      </c>
      <c r="G16" s="279"/>
      <c r="H16" s="279"/>
      <c r="I16" s="279"/>
      <c r="J16" s="279"/>
      <c r="K16" s="280"/>
      <c r="L16" s="16"/>
      <c r="M16" s="16"/>
      <c r="N16" s="16" t="s">
        <v>9</v>
      </c>
      <c r="O16" s="16" t="s">
        <v>8</v>
      </c>
      <c r="P16" s="17" t="s">
        <v>4</v>
      </c>
    </row>
    <row r="17" spans="1:16" ht="22.5">
      <c r="A17" s="18" t="s">
        <v>10</v>
      </c>
      <c r="B17" s="19" t="s">
        <v>43</v>
      </c>
      <c r="C17" s="19" t="s">
        <v>18</v>
      </c>
      <c r="D17" s="18" t="s">
        <v>11</v>
      </c>
      <c r="E17" s="18" t="s">
        <v>12</v>
      </c>
      <c r="F17" s="18" t="s">
        <v>20</v>
      </c>
      <c r="G17" s="20" t="s">
        <v>14</v>
      </c>
      <c r="H17" s="13" t="s">
        <v>22</v>
      </c>
      <c r="I17" s="13" t="s">
        <v>13</v>
      </c>
      <c r="J17" s="13" t="s">
        <v>23</v>
      </c>
      <c r="K17" s="13" t="s">
        <v>28</v>
      </c>
      <c r="L17" s="14" t="s">
        <v>24</v>
      </c>
      <c r="M17" s="13" t="s">
        <v>22</v>
      </c>
      <c r="N17" s="13" t="s">
        <v>13</v>
      </c>
      <c r="O17" s="13" t="s">
        <v>23</v>
      </c>
      <c r="P17" s="13" t="s">
        <v>28</v>
      </c>
    </row>
    <row r="18" spans="1:16">
      <c r="A18" s="18" t="s">
        <v>15</v>
      </c>
      <c r="B18" s="19"/>
      <c r="C18" s="19"/>
      <c r="D18" s="18"/>
      <c r="E18" s="18"/>
      <c r="F18" s="18" t="s">
        <v>29</v>
      </c>
      <c r="G18" s="18" t="s">
        <v>21</v>
      </c>
      <c r="H18" s="18" t="s">
        <v>26</v>
      </c>
      <c r="I18" s="18" t="s">
        <v>25</v>
      </c>
      <c r="J18" s="18" t="s">
        <v>27</v>
      </c>
      <c r="K18" s="18" t="s">
        <v>59</v>
      </c>
      <c r="L18" s="19" t="s">
        <v>30</v>
      </c>
      <c r="M18" s="18" t="s">
        <v>26</v>
      </c>
      <c r="N18" s="18" t="s">
        <v>25</v>
      </c>
      <c r="O18" s="18" t="s">
        <v>27</v>
      </c>
      <c r="P18" s="18" t="s">
        <v>59</v>
      </c>
    </row>
    <row r="19" spans="1:16" ht="13.5" thickBot="1">
      <c r="A19" s="21"/>
      <c r="B19" s="22"/>
      <c r="C19" s="22"/>
      <c r="D19" s="21"/>
      <c r="E19" s="21"/>
      <c r="F19" s="21" t="s">
        <v>31</v>
      </c>
      <c r="G19" s="21" t="s">
        <v>58</v>
      </c>
      <c r="H19" s="21" t="s">
        <v>59</v>
      </c>
      <c r="I19" s="21" t="s">
        <v>59</v>
      </c>
      <c r="J19" s="21" t="s">
        <v>59</v>
      </c>
      <c r="K19" s="21"/>
      <c r="L19" s="22" t="s">
        <v>31</v>
      </c>
      <c r="M19" s="21" t="s">
        <v>59</v>
      </c>
      <c r="N19" s="21" t="s">
        <v>59</v>
      </c>
      <c r="O19" s="21" t="s">
        <v>59</v>
      </c>
      <c r="P19" s="21"/>
    </row>
    <row r="20" spans="1:16" ht="13.5" thickBot="1">
      <c r="A20" s="23">
        <v>1</v>
      </c>
      <c r="B20" s="23"/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15</v>
      </c>
      <c r="P20" s="23">
        <v>16</v>
      </c>
    </row>
    <row r="21" spans="1:16">
      <c r="A21" s="24"/>
      <c r="B21" s="25"/>
      <c r="C21" s="56" t="s">
        <v>167</v>
      </c>
      <c r="D21" s="28"/>
      <c r="E21" s="34"/>
      <c r="F21" s="32"/>
      <c r="G21" s="33"/>
      <c r="H21" s="34"/>
      <c r="I21" s="34"/>
      <c r="J21" s="34"/>
      <c r="K21" s="34"/>
      <c r="L21" s="39"/>
      <c r="M21" s="40"/>
      <c r="N21" s="40"/>
      <c r="O21" s="40"/>
      <c r="P21" s="34"/>
    </row>
    <row r="22" spans="1:16">
      <c r="A22" s="24">
        <v>1</v>
      </c>
      <c r="B22" s="25" t="s">
        <v>53</v>
      </c>
      <c r="C22" s="47" t="s">
        <v>77</v>
      </c>
      <c r="D22" s="63" t="s">
        <v>16</v>
      </c>
      <c r="E22" s="67">
        <v>1</v>
      </c>
      <c r="F22" s="85"/>
      <c r="G22" s="71"/>
      <c r="H22" s="48"/>
      <c r="I22" s="48"/>
      <c r="J22" s="48"/>
      <c r="K22" s="58"/>
      <c r="L22" s="58"/>
      <c r="M22" s="58"/>
      <c r="N22" s="58"/>
      <c r="O22" s="333"/>
      <c r="P22" s="48"/>
    </row>
    <row r="23" spans="1:16">
      <c r="A23" s="24">
        <f>A22+1</f>
        <v>2</v>
      </c>
      <c r="B23" s="25" t="s">
        <v>53</v>
      </c>
      <c r="C23" s="47" t="s">
        <v>91</v>
      </c>
      <c r="D23" s="63" t="s">
        <v>78</v>
      </c>
      <c r="E23" s="67">
        <v>17.3</v>
      </c>
      <c r="F23" s="85"/>
      <c r="G23" s="71"/>
      <c r="H23" s="67"/>
      <c r="I23" s="34"/>
      <c r="J23" s="40"/>
      <c r="K23" s="58"/>
      <c r="L23" s="58"/>
      <c r="M23" s="58"/>
      <c r="N23" s="58"/>
      <c r="O23" s="333"/>
      <c r="P23" s="48"/>
    </row>
    <row r="24" spans="1:16">
      <c r="A24" s="24">
        <f t="shared" ref="A24:A90" si="0">A23+1</f>
        <v>3</v>
      </c>
      <c r="B24" s="25" t="s">
        <v>53</v>
      </c>
      <c r="C24" s="47" t="s">
        <v>92</v>
      </c>
      <c r="D24" s="63" t="s">
        <v>78</v>
      </c>
      <c r="E24" s="67">
        <v>3</v>
      </c>
      <c r="F24" s="85"/>
      <c r="G24" s="71"/>
      <c r="H24" s="67"/>
      <c r="I24" s="34"/>
      <c r="J24" s="40"/>
      <c r="K24" s="58"/>
      <c r="L24" s="58"/>
      <c r="M24" s="58"/>
      <c r="N24" s="58"/>
      <c r="O24" s="333"/>
      <c r="P24" s="48"/>
    </row>
    <row r="25" spans="1:16" ht="25.5">
      <c r="A25" s="24">
        <f t="shared" si="0"/>
        <v>4</v>
      </c>
      <c r="B25" s="25" t="s">
        <v>53</v>
      </c>
      <c r="C25" s="47" t="s">
        <v>93</v>
      </c>
      <c r="D25" s="63" t="s">
        <v>78</v>
      </c>
      <c r="E25" s="67">
        <v>17.3</v>
      </c>
      <c r="F25" s="85"/>
      <c r="G25" s="71"/>
      <c r="H25" s="34"/>
      <c r="I25" s="34"/>
      <c r="J25" s="40"/>
      <c r="K25" s="58"/>
      <c r="L25" s="58"/>
      <c r="M25" s="58"/>
      <c r="N25" s="58"/>
      <c r="O25" s="333"/>
      <c r="P25" s="48"/>
    </row>
    <row r="26" spans="1:16">
      <c r="A26" s="24">
        <f t="shared" si="0"/>
        <v>5</v>
      </c>
      <c r="B26" s="25" t="s">
        <v>53</v>
      </c>
      <c r="C26" s="30" t="s">
        <v>94</v>
      </c>
      <c r="D26" s="88" t="s">
        <v>80</v>
      </c>
      <c r="E26" s="67">
        <v>10.199999999999999</v>
      </c>
      <c r="F26" s="85"/>
      <c r="G26" s="71"/>
      <c r="H26" s="34"/>
      <c r="I26" s="34"/>
      <c r="J26" s="40"/>
      <c r="K26" s="58"/>
      <c r="L26" s="58"/>
      <c r="M26" s="58"/>
      <c r="N26" s="58"/>
      <c r="O26" s="333"/>
      <c r="P26" s="48"/>
    </row>
    <row r="27" spans="1:16">
      <c r="A27" s="24">
        <f t="shared" si="0"/>
        <v>6</v>
      </c>
      <c r="B27" s="25" t="s">
        <v>53</v>
      </c>
      <c r="C27" s="75" t="s">
        <v>145</v>
      </c>
      <c r="D27" s="80" t="s">
        <v>80</v>
      </c>
      <c r="E27" s="67">
        <v>21.639999999999997</v>
      </c>
      <c r="F27" s="70"/>
      <c r="G27" s="71"/>
      <c r="H27" s="68"/>
      <c r="I27" s="68"/>
      <c r="J27" s="67"/>
      <c r="K27" s="76"/>
      <c r="L27" s="77"/>
      <c r="M27" s="76"/>
      <c r="N27" s="76"/>
      <c r="O27" s="334"/>
      <c r="P27" s="331"/>
    </row>
    <row r="28" spans="1:16" ht="51">
      <c r="A28" s="24">
        <f t="shared" si="0"/>
        <v>7</v>
      </c>
      <c r="B28" s="25" t="s">
        <v>53</v>
      </c>
      <c r="C28" s="220" t="s">
        <v>226</v>
      </c>
      <c r="D28" s="63" t="s">
        <v>78</v>
      </c>
      <c r="E28" s="58">
        <v>48.37</v>
      </c>
      <c r="F28" s="70"/>
      <c r="G28" s="71"/>
      <c r="H28" s="67"/>
      <c r="I28" s="67"/>
      <c r="J28" s="67"/>
      <c r="K28" s="329"/>
      <c r="L28" s="330"/>
      <c r="M28" s="329"/>
      <c r="N28" s="329"/>
      <c r="O28" s="335"/>
      <c r="P28" s="331"/>
    </row>
    <row r="29" spans="1:16" ht="25.5">
      <c r="A29" s="24"/>
      <c r="B29" s="25"/>
      <c r="C29" s="220" t="s">
        <v>227</v>
      </c>
      <c r="D29" s="63" t="s">
        <v>78</v>
      </c>
      <c r="E29" s="58">
        <v>48.37</v>
      </c>
      <c r="F29" s="70"/>
      <c r="G29" s="71"/>
      <c r="H29" s="68"/>
      <c r="I29" s="68"/>
      <c r="J29" s="67"/>
      <c r="K29" s="331"/>
      <c r="L29" s="332"/>
      <c r="M29" s="331"/>
      <c r="N29" s="331"/>
      <c r="O29" s="336"/>
      <c r="P29" s="331"/>
    </row>
    <row r="30" spans="1:16">
      <c r="A30" s="24"/>
      <c r="B30" s="25"/>
      <c r="C30" s="220" t="s">
        <v>228</v>
      </c>
      <c r="D30" s="63" t="s">
        <v>78</v>
      </c>
      <c r="E30" s="58">
        <v>48.37</v>
      </c>
      <c r="F30" s="70"/>
      <c r="G30" s="71"/>
      <c r="H30" s="68"/>
      <c r="I30" s="68"/>
      <c r="J30" s="67"/>
      <c r="K30" s="331"/>
      <c r="L30" s="332"/>
      <c r="M30" s="331"/>
      <c r="N30" s="331"/>
      <c r="O30" s="336"/>
      <c r="P30" s="331"/>
    </row>
    <row r="31" spans="1:16" ht="25.5">
      <c r="A31" s="24"/>
      <c r="B31" s="25"/>
      <c r="C31" s="220" t="s">
        <v>229</v>
      </c>
      <c r="D31" s="63" t="s">
        <v>78</v>
      </c>
      <c r="E31" s="58">
        <v>48.37</v>
      </c>
      <c r="F31" s="70"/>
      <c r="G31" s="71"/>
      <c r="H31" s="68"/>
      <c r="I31" s="68"/>
      <c r="J31" s="67"/>
      <c r="K31" s="331"/>
      <c r="L31" s="332"/>
      <c r="M31" s="331"/>
      <c r="N31" s="331"/>
      <c r="O31" s="336"/>
      <c r="P31" s="331"/>
    </row>
    <row r="32" spans="1:16" ht="38.25">
      <c r="A32" s="24">
        <f>A28+1</f>
        <v>8</v>
      </c>
      <c r="B32" s="25" t="s">
        <v>53</v>
      </c>
      <c r="C32" s="47" t="s">
        <v>95</v>
      </c>
      <c r="D32" s="63" t="s">
        <v>89</v>
      </c>
      <c r="E32" s="67">
        <v>5</v>
      </c>
      <c r="F32" s="85"/>
      <c r="G32" s="71"/>
      <c r="H32" s="68"/>
      <c r="I32" s="68"/>
      <c r="J32" s="69"/>
      <c r="K32" s="48"/>
      <c r="L32" s="48"/>
      <c r="M32" s="48"/>
      <c r="N32" s="48"/>
      <c r="O32" s="337"/>
      <c r="P32" s="48"/>
    </row>
    <row r="33" spans="1:16">
      <c r="A33" s="24">
        <f t="shared" si="0"/>
        <v>9</v>
      </c>
      <c r="B33" s="25" t="s">
        <v>53</v>
      </c>
      <c r="C33" s="30" t="s">
        <v>96</v>
      </c>
      <c r="D33" s="89" t="s">
        <v>148</v>
      </c>
      <c r="E33" s="67">
        <f>E23</f>
        <v>17.3</v>
      </c>
      <c r="F33" s="70"/>
      <c r="G33" s="71"/>
      <c r="H33" s="67"/>
      <c r="I33" s="68"/>
      <c r="J33" s="40"/>
      <c r="K33" s="58"/>
      <c r="L33" s="58"/>
      <c r="M33" s="58"/>
      <c r="N33" s="58"/>
      <c r="O33" s="333"/>
      <c r="P33" s="48"/>
    </row>
    <row r="34" spans="1:16">
      <c r="A34" s="24">
        <f t="shared" si="0"/>
        <v>10</v>
      </c>
      <c r="B34" s="25"/>
      <c r="C34" s="73" t="s">
        <v>120</v>
      </c>
      <c r="D34" s="74" t="s">
        <v>41</v>
      </c>
      <c r="E34" s="68">
        <f>E33*0.2</f>
        <v>3.4600000000000004</v>
      </c>
      <c r="F34" s="72"/>
      <c r="G34" s="72"/>
      <c r="H34" s="68"/>
      <c r="I34" s="68"/>
      <c r="J34" s="40"/>
      <c r="K34" s="58"/>
      <c r="L34" s="58"/>
      <c r="M34" s="58"/>
      <c r="N34" s="58"/>
      <c r="O34" s="333"/>
      <c r="P34" s="48"/>
    </row>
    <row r="35" spans="1:16">
      <c r="A35" s="24">
        <f t="shared" si="0"/>
        <v>11</v>
      </c>
      <c r="B35" s="25"/>
      <c r="C35" s="73" t="s">
        <v>121</v>
      </c>
      <c r="D35" s="74" t="s">
        <v>41</v>
      </c>
      <c r="E35" s="68">
        <f>E33/2*40</f>
        <v>346</v>
      </c>
      <c r="F35" s="72"/>
      <c r="G35" s="72"/>
      <c r="H35" s="68"/>
      <c r="I35" s="68"/>
      <c r="J35" s="40"/>
      <c r="K35" s="58"/>
      <c r="L35" s="58"/>
      <c r="M35" s="58"/>
      <c r="N35" s="58"/>
      <c r="O35" s="333"/>
      <c r="P35" s="48"/>
    </row>
    <row r="36" spans="1:16">
      <c r="A36" s="24">
        <f t="shared" si="0"/>
        <v>12</v>
      </c>
      <c r="B36" s="25" t="s">
        <v>53</v>
      </c>
      <c r="C36" s="75" t="s">
        <v>122</v>
      </c>
      <c r="D36" s="74" t="s">
        <v>78</v>
      </c>
      <c r="E36" s="68">
        <f>E33</f>
        <v>17.3</v>
      </c>
      <c r="F36" s="70"/>
      <c r="G36" s="71"/>
      <c r="H36" s="68"/>
      <c r="I36" s="68"/>
      <c r="J36" s="69"/>
      <c r="K36" s="76"/>
      <c r="L36" s="77"/>
      <c r="M36" s="76"/>
      <c r="N36" s="76"/>
      <c r="O36" s="334"/>
      <c r="P36" s="331"/>
    </row>
    <row r="37" spans="1:16">
      <c r="A37" s="24">
        <f t="shared" si="0"/>
        <v>13</v>
      </c>
      <c r="B37" s="25"/>
      <c r="C37" s="73" t="s">
        <v>120</v>
      </c>
      <c r="D37" s="74" t="s">
        <v>41</v>
      </c>
      <c r="E37" s="68">
        <f>E36*0.2</f>
        <v>3.4600000000000004</v>
      </c>
      <c r="F37" s="72"/>
      <c r="G37" s="72"/>
      <c r="H37" s="68"/>
      <c r="I37" s="68"/>
      <c r="J37" s="69"/>
      <c r="K37" s="76"/>
      <c r="L37" s="77"/>
      <c r="M37" s="76"/>
      <c r="N37" s="76"/>
      <c r="O37" s="334"/>
      <c r="P37" s="331"/>
    </row>
    <row r="38" spans="1:16">
      <c r="A38" s="24">
        <f t="shared" si="0"/>
        <v>14</v>
      </c>
      <c r="B38" s="25"/>
      <c r="C38" s="73" t="s">
        <v>123</v>
      </c>
      <c r="D38" s="74" t="s">
        <v>97</v>
      </c>
      <c r="E38" s="68">
        <f>E36/3</f>
        <v>5.7666666666666666</v>
      </c>
      <c r="F38" s="72"/>
      <c r="G38" s="72"/>
      <c r="H38" s="68"/>
      <c r="I38" s="68"/>
      <c r="J38" s="69"/>
      <c r="K38" s="76"/>
      <c r="L38" s="77"/>
      <c r="M38" s="76"/>
      <c r="N38" s="76"/>
      <c r="O38" s="334"/>
      <c r="P38" s="331"/>
    </row>
    <row r="39" spans="1:16">
      <c r="A39" s="24">
        <f t="shared" si="0"/>
        <v>15</v>
      </c>
      <c r="B39" s="25" t="s">
        <v>53</v>
      </c>
      <c r="C39" s="30" t="s">
        <v>98</v>
      </c>
      <c r="D39" s="74" t="s">
        <v>78</v>
      </c>
      <c r="E39" s="78">
        <f>E33</f>
        <v>17.3</v>
      </c>
      <c r="F39" s="70"/>
      <c r="G39" s="71"/>
      <c r="H39" s="68"/>
      <c r="I39" s="68"/>
      <c r="J39" s="69"/>
      <c r="K39" s="58"/>
      <c r="L39" s="58"/>
      <c r="M39" s="58"/>
      <c r="N39" s="58"/>
      <c r="O39" s="333"/>
      <c r="P39" s="48"/>
    </row>
    <row r="40" spans="1:16">
      <c r="A40" s="24">
        <f t="shared" si="0"/>
        <v>16</v>
      </c>
      <c r="B40" s="25"/>
      <c r="C40" s="73" t="s">
        <v>120</v>
      </c>
      <c r="D40" s="74" t="s">
        <v>41</v>
      </c>
      <c r="E40" s="68">
        <f>E39*0.2</f>
        <v>3.4600000000000004</v>
      </c>
      <c r="F40" s="72"/>
      <c r="G40" s="72"/>
      <c r="H40" s="68"/>
      <c r="I40" s="68"/>
      <c r="J40" s="69"/>
      <c r="K40" s="58"/>
      <c r="L40" s="58"/>
      <c r="M40" s="58"/>
      <c r="N40" s="58"/>
      <c r="O40" s="333"/>
      <c r="P40" s="48"/>
    </row>
    <row r="41" spans="1:16" ht="25.5">
      <c r="A41" s="24">
        <f t="shared" si="0"/>
        <v>17</v>
      </c>
      <c r="B41" s="25"/>
      <c r="C41" s="57" t="s">
        <v>230</v>
      </c>
      <c r="D41" s="74" t="s">
        <v>78</v>
      </c>
      <c r="E41" s="68">
        <f>E39*1.1</f>
        <v>19.03</v>
      </c>
      <c r="F41" s="72"/>
      <c r="G41" s="72"/>
      <c r="H41" s="68"/>
      <c r="I41" s="68"/>
      <c r="J41" s="69"/>
      <c r="K41" s="58"/>
      <c r="L41" s="58"/>
      <c r="M41" s="58"/>
      <c r="N41" s="58"/>
      <c r="O41" s="333"/>
      <c r="P41" s="48"/>
    </row>
    <row r="42" spans="1:16">
      <c r="A42" s="24">
        <f t="shared" si="0"/>
        <v>18</v>
      </c>
      <c r="B42" s="25"/>
      <c r="C42" s="29" t="s">
        <v>125</v>
      </c>
      <c r="D42" s="74" t="s">
        <v>97</v>
      </c>
      <c r="E42" s="68">
        <f>E39/3</f>
        <v>5.7666666666666666</v>
      </c>
      <c r="F42" s="72"/>
      <c r="G42" s="72"/>
      <c r="H42" s="68"/>
      <c r="I42" s="68"/>
      <c r="J42" s="69"/>
      <c r="K42" s="58"/>
      <c r="L42" s="58"/>
      <c r="M42" s="58"/>
      <c r="N42" s="58"/>
      <c r="O42" s="333"/>
      <c r="P42" s="48"/>
    </row>
    <row r="43" spans="1:16">
      <c r="A43" s="24">
        <f t="shared" si="0"/>
        <v>19</v>
      </c>
      <c r="B43" s="25"/>
      <c r="C43" s="57" t="s">
        <v>99</v>
      </c>
      <c r="D43" s="74" t="s">
        <v>41</v>
      </c>
      <c r="E43" s="68">
        <f>E39*0.8</f>
        <v>13.840000000000002</v>
      </c>
      <c r="F43" s="72"/>
      <c r="G43" s="72"/>
      <c r="H43" s="68"/>
      <c r="I43" s="68"/>
      <c r="J43" s="69"/>
      <c r="K43" s="58"/>
      <c r="L43" s="58"/>
      <c r="M43" s="58"/>
      <c r="N43" s="58"/>
      <c r="O43" s="333"/>
      <c r="P43" s="48"/>
    </row>
    <row r="44" spans="1:16">
      <c r="A44" s="24">
        <f t="shared" si="0"/>
        <v>20</v>
      </c>
      <c r="B44" s="25"/>
      <c r="C44" s="57" t="s">
        <v>100</v>
      </c>
      <c r="D44" s="74" t="s">
        <v>78</v>
      </c>
      <c r="E44" s="68">
        <f>E39</f>
        <v>17.3</v>
      </c>
      <c r="F44" s="72"/>
      <c r="G44" s="72"/>
      <c r="H44" s="68"/>
      <c r="I44" s="68"/>
      <c r="J44" s="69"/>
      <c r="K44" s="58"/>
      <c r="L44" s="58"/>
      <c r="M44" s="58"/>
      <c r="N44" s="58"/>
      <c r="O44" s="333"/>
      <c r="P44" s="48"/>
    </row>
    <row r="45" spans="1:16" ht="25.5">
      <c r="A45" s="24">
        <f t="shared" si="0"/>
        <v>21</v>
      </c>
      <c r="B45" s="25" t="s">
        <v>53</v>
      </c>
      <c r="C45" s="27" t="s">
        <v>231</v>
      </c>
      <c r="D45" s="89" t="s">
        <v>46</v>
      </c>
      <c r="E45" s="67">
        <v>21.639999999999997</v>
      </c>
      <c r="F45" s="49"/>
      <c r="G45" s="33"/>
      <c r="H45" s="34"/>
      <c r="I45" s="34"/>
      <c r="J45" s="34"/>
      <c r="K45" s="41"/>
      <c r="L45" s="39"/>
      <c r="M45" s="40"/>
      <c r="N45" s="40"/>
      <c r="O45" s="338"/>
      <c r="P45" s="34"/>
    </row>
    <row r="46" spans="1:16" ht="29.25" customHeight="1">
      <c r="A46" s="24">
        <f t="shared" si="0"/>
        <v>22</v>
      </c>
      <c r="B46" s="25" t="s">
        <v>53</v>
      </c>
      <c r="C46" s="86" t="s">
        <v>173</v>
      </c>
      <c r="D46" s="80" t="s">
        <v>45</v>
      </c>
      <c r="E46" s="67">
        <v>1</v>
      </c>
      <c r="F46" s="70"/>
      <c r="G46" s="71"/>
      <c r="H46" s="67"/>
      <c r="I46" s="67"/>
      <c r="J46" s="67"/>
      <c r="K46" s="81"/>
      <c r="L46" s="70"/>
      <c r="M46" s="69"/>
      <c r="N46" s="69"/>
      <c r="O46" s="339"/>
      <c r="P46" s="67"/>
    </row>
    <row r="47" spans="1:16">
      <c r="A47" s="24">
        <f t="shared" si="0"/>
        <v>23</v>
      </c>
      <c r="B47" s="25" t="s">
        <v>53</v>
      </c>
      <c r="C47" s="79" t="s">
        <v>127</v>
      </c>
      <c r="D47" s="80" t="s">
        <v>80</v>
      </c>
      <c r="E47" s="67">
        <v>5</v>
      </c>
      <c r="F47" s="70"/>
      <c r="G47" s="71"/>
      <c r="H47" s="67"/>
      <c r="I47" s="67"/>
      <c r="J47" s="67"/>
      <c r="K47" s="81"/>
      <c r="L47" s="70"/>
      <c r="M47" s="69"/>
      <c r="N47" s="69"/>
      <c r="O47" s="339"/>
      <c r="P47" s="67"/>
    </row>
    <row r="48" spans="1:16">
      <c r="A48" s="24">
        <f t="shared" si="0"/>
        <v>24</v>
      </c>
      <c r="B48" s="25"/>
      <c r="C48" s="73" t="s">
        <v>128</v>
      </c>
      <c r="D48" s="80" t="s">
        <v>16</v>
      </c>
      <c r="E48" s="67">
        <v>1</v>
      </c>
      <c r="F48" s="82"/>
      <c r="G48" s="82"/>
      <c r="H48" s="69"/>
      <c r="I48" s="69"/>
      <c r="J48" s="83"/>
      <c r="K48" s="81"/>
      <c r="L48" s="70"/>
      <c r="M48" s="69"/>
      <c r="N48" s="69"/>
      <c r="O48" s="339"/>
      <c r="P48" s="67"/>
    </row>
    <row r="49" spans="1:16">
      <c r="A49" s="24">
        <f t="shared" si="0"/>
        <v>25</v>
      </c>
      <c r="B49" s="25" t="s">
        <v>53</v>
      </c>
      <c r="C49" s="79" t="s">
        <v>129</v>
      </c>
      <c r="D49" s="80" t="s">
        <v>130</v>
      </c>
      <c r="E49" s="67">
        <v>5</v>
      </c>
      <c r="F49" s="70"/>
      <c r="G49" s="71"/>
      <c r="H49" s="84"/>
      <c r="I49" s="84"/>
      <c r="J49" s="67"/>
      <c r="K49" s="81"/>
      <c r="L49" s="70"/>
      <c r="M49" s="69"/>
      <c r="N49" s="69"/>
      <c r="O49" s="339"/>
      <c r="P49" s="67"/>
    </row>
    <row r="50" spans="1:16">
      <c r="A50" s="24">
        <f t="shared" si="0"/>
        <v>26</v>
      </c>
      <c r="B50" s="25" t="s">
        <v>53</v>
      </c>
      <c r="C50" s="75" t="s">
        <v>176</v>
      </c>
      <c r="D50" s="80" t="s">
        <v>130</v>
      </c>
      <c r="E50" s="67">
        <f t="shared" ref="E50:E56" si="1">E49</f>
        <v>5</v>
      </c>
      <c r="F50" s="70"/>
      <c r="G50" s="71"/>
      <c r="H50" s="84"/>
      <c r="I50" s="84"/>
      <c r="J50" s="67"/>
      <c r="K50" s="81"/>
      <c r="L50" s="70"/>
      <c r="M50" s="69"/>
      <c r="N50" s="69"/>
      <c r="O50" s="339"/>
      <c r="P50" s="67"/>
    </row>
    <row r="51" spans="1:16">
      <c r="A51" s="24">
        <f t="shared" si="0"/>
        <v>27</v>
      </c>
      <c r="B51" s="25" t="s">
        <v>53</v>
      </c>
      <c r="C51" s="75" t="s">
        <v>177</v>
      </c>
      <c r="D51" s="80" t="s">
        <v>130</v>
      </c>
      <c r="E51" s="67">
        <f t="shared" si="1"/>
        <v>5</v>
      </c>
      <c r="F51" s="70"/>
      <c r="G51" s="71"/>
      <c r="H51" s="84"/>
      <c r="I51" s="84"/>
      <c r="J51" s="67"/>
      <c r="K51" s="81"/>
      <c r="L51" s="70"/>
      <c r="M51" s="69"/>
      <c r="N51" s="69"/>
      <c r="O51" s="339"/>
      <c r="P51" s="67"/>
    </row>
    <row r="52" spans="1:16">
      <c r="A52" s="24">
        <f t="shared" si="0"/>
        <v>28</v>
      </c>
      <c r="B52" s="25" t="s">
        <v>53</v>
      </c>
      <c r="C52" s="75" t="s">
        <v>178</v>
      </c>
      <c r="D52" s="80" t="s">
        <v>130</v>
      </c>
      <c r="E52" s="67">
        <f t="shared" si="1"/>
        <v>5</v>
      </c>
      <c r="F52" s="70"/>
      <c r="G52" s="71"/>
      <c r="H52" s="84"/>
      <c r="I52" s="84"/>
      <c r="J52" s="67"/>
      <c r="K52" s="81"/>
      <c r="L52" s="70"/>
      <c r="M52" s="69"/>
      <c r="N52" s="69"/>
      <c r="O52" s="339"/>
      <c r="P52" s="67"/>
    </row>
    <row r="53" spans="1:16">
      <c r="A53" s="24">
        <f t="shared" si="0"/>
        <v>29</v>
      </c>
      <c r="B53" s="25" t="s">
        <v>53</v>
      </c>
      <c r="C53" s="75" t="s">
        <v>179</v>
      </c>
      <c r="D53" s="80" t="s">
        <v>130</v>
      </c>
      <c r="E53" s="67">
        <f t="shared" si="1"/>
        <v>5</v>
      </c>
      <c r="F53" s="70"/>
      <c r="G53" s="71"/>
      <c r="H53" s="84"/>
      <c r="I53" s="84"/>
      <c r="J53" s="67"/>
      <c r="K53" s="81"/>
      <c r="L53" s="70"/>
      <c r="M53" s="69"/>
      <c r="N53" s="69"/>
      <c r="O53" s="339"/>
      <c r="P53" s="67"/>
    </row>
    <row r="54" spans="1:16">
      <c r="A54" s="24">
        <f t="shared" si="0"/>
        <v>30</v>
      </c>
      <c r="B54" s="25" t="s">
        <v>53</v>
      </c>
      <c r="C54" s="75" t="s">
        <v>177</v>
      </c>
      <c r="D54" s="80" t="s">
        <v>130</v>
      </c>
      <c r="E54" s="67">
        <f t="shared" si="1"/>
        <v>5</v>
      </c>
      <c r="F54" s="70"/>
      <c r="G54" s="71"/>
      <c r="H54" s="84"/>
      <c r="I54" s="84"/>
      <c r="J54" s="67"/>
      <c r="K54" s="81"/>
      <c r="L54" s="70"/>
      <c r="M54" s="69"/>
      <c r="N54" s="69"/>
      <c r="O54" s="339"/>
      <c r="P54" s="67"/>
    </row>
    <row r="55" spans="1:16" ht="38.25">
      <c r="A55" s="24">
        <f t="shared" si="0"/>
        <v>31</v>
      </c>
      <c r="B55" s="25" t="s">
        <v>53</v>
      </c>
      <c r="C55" s="47" t="s">
        <v>244</v>
      </c>
      <c r="D55" s="80" t="s">
        <v>130</v>
      </c>
      <c r="E55" s="67">
        <f t="shared" si="1"/>
        <v>5</v>
      </c>
      <c r="F55" s="70"/>
      <c r="G55" s="71"/>
      <c r="H55" s="84"/>
      <c r="I55" s="84"/>
      <c r="J55" s="67"/>
      <c r="K55" s="81"/>
      <c r="L55" s="70"/>
      <c r="M55" s="69"/>
      <c r="N55" s="69"/>
      <c r="O55" s="339"/>
      <c r="P55" s="67"/>
    </row>
    <row r="56" spans="1:16">
      <c r="A56" s="24">
        <f t="shared" si="0"/>
        <v>32</v>
      </c>
      <c r="B56" s="25" t="s">
        <v>53</v>
      </c>
      <c r="C56" s="75" t="s">
        <v>180</v>
      </c>
      <c r="D56" s="80" t="s">
        <v>130</v>
      </c>
      <c r="E56" s="67">
        <f t="shared" si="1"/>
        <v>5</v>
      </c>
      <c r="F56" s="70"/>
      <c r="G56" s="71"/>
      <c r="H56" s="67"/>
      <c r="I56" s="67"/>
      <c r="J56" s="67"/>
      <c r="K56" s="81"/>
      <c r="L56" s="70"/>
      <c r="M56" s="69"/>
      <c r="N56" s="69"/>
      <c r="O56" s="339"/>
      <c r="P56" s="67"/>
    </row>
    <row r="57" spans="1:16">
      <c r="A57" s="24">
        <f t="shared" si="0"/>
        <v>33</v>
      </c>
      <c r="B57" s="25" t="s">
        <v>53</v>
      </c>
      <c r="C57" s="75" t="s">
        <v>181</v>
      </c>
      <c r="D57" s="74" t="s">
        <v>78</v>
      </c>
      <c r="E57" s="67">
        <v>69.24799999999999</v>
      </c>
      <c r="F57" s="70"/>
      <c r="G57" s="71"/>
      <c r="H57" s="53"/>
      <c r="I57" s="53"/>
      <c r="J57" s="40"/>
      <c r="K57" s="81"/>
      <c r="L57" s="70"/>
      <c r="M57" s="69"/>
      <c r="N57" s="69"/>
      <c r="O57" s="339"/>
      <c r="P57" s="67"/>
    </row>
    <row r="58" spans="1:16">
      <c r="A58" s="24">
        <f t="shared" si="0"/>
        <v>34</v>
      </c>
      <c r="B58" s="25" t="s">
        <v>53</v>
      </c>
      <c r="C58" s="75" t="s">
        <v>107</v>
      </c>
      <c r="D58" s="74" t="s">
        <v>78</v>
      </c>
      <c r="E58" s="67">
        <v>69.24799999999999</v>
      </c>
      <c r="F58" s="70"/>
      <c r="G58" s="71"/>
      <c r="H58" s="68"/>
      <c r="I58" s="68"/>
      <c r="J58" s="67"/>
      <c r="K58" s="81"/>
      <c r="L58" s="70"/>
      <c r="M58" s="69"/>
      <c r="N58" s="69"/>
      <c r="O58" s="339"/>
      <c r="P58" s="67"/>
    </row>
    <row r="59" spans="1:16">
      <c r="A59" s="24">
        <f t="shared" si="0"/>
        <v>35</v>
      </c>
      <c r="B59" s="25" t="s">
        <v>53</v>
      </c>
      <c r="C59" s="73" t="s">
        <v>47</v>
      </c>
      <c r="D59" s="74" t="s">
        <v>41</v>
      </c>
      <c r="E59" s="68">
        <f>E58*0.2</f>
        <v>13.849599999999999</v>
      </c>
      <c r="F59" s="72"/>
      <c r="G59" s="72"/>
      <c r="H59" s="68"/>
      <c r="I59" s="68"/>
      <c r="J59" s="68"/>
      <c r="K59" s="81"/>
      <c r="L59" s="70"/>
      <c r="M59" s="69"/>
      <c r="N59" s="69"/>
      <c r="O59" s="339"/>
      <c r="P59" s="67"/>
    </row>
    <row r="60" spans="1:16">
      <c r="A60" s="24">
        <f t="shared" si="0"/>
        <v>36</v>
      </c>
      <c r="B60" s="25" t="s">
        <v>53</v>
      </c>
      <c r="C60" s="75" t="s">
        <v>146</v>
      </c>
      <c r="D60" s="74" t="s">
        <v>78</v>
      </c>
      <c r="E60" s="78">
        <v>3</v>
      </c>
      <c r="F60" s="70"/>
      <c r="G60" s="71"/>
      <c r="H60" s="68"/>
      <c r="I60" s="68"/>
      <c r="J60" s="69"/>
      <c r="K60" s="76"/>
      <c r="L60" s="77"/>
      <c r="M60" s="76"/>
      <c r="N60" s="76"/>
      <c r="O60" s="334"/>
      <c r="P60" s="331"/>
    </row>
    <row r="61" spans="1:16" ht="25.5">
      <c r="A61" s="24">
        <f t="shared" si="0"/>
        <v>37</v>
      </c>
      <c r="B61" s="25" t="s">
        <v>53</v>
      </c>
      <c r="C61" s="50" t="s">
        <v>232</v>
      </c>
      <c r="D61" s="74" t="s">
        <v>78</v>
      </c>
      <c r="E61" s="68">
        <f>E60*1.1</f>
        <v>3.3000000000000003</v>
      </c>
      <c r="F61" s="72"/>
      <c r="G61" s="72"/>
      <c r="H61" s="68"/>
      <c r="I61" s="68"/>
      <c r="J61" s="69"/>
      <c r="K61" s="76"/>
      <c r="L61" s="77"/>
      <c r="M61" s="76"/>
      <c r="N61" s="76"/>
      <c r="O61" s="334"/>
      <c r="P61" s="331"/>
    </row>
    <row r="62" spans="1:16">
      <c r="A62" s="24">
        <f t="shared" si="0"/>
        <v>38</v>
      </c>
      <c r="B62" s="25" t="s">
        <v>53</v>
      </c>
      <c r="C62" s="73" t="s">
        <v>125</v>
      </c>
      <c r="D62" s="74" t="s">
        <v>97</v>
      </c>
      <c r="E62" s="68">
        <f>E60/3</f>
        <v>1</v>
      </c>
      <c r="F62" s="72"/>
      <c r="G62" s="72"/>
      <c r="H62" s="68"/>
      <c r="I62" s="68"/>
      <c r="J62" s="69"/>
      <c r="K62" s="76"/>
      <c r="L62" s="77"/>
      <c r="M62" s="76"/>
      <c r="N62" s="76"/>
      <c r="O62" s="334"/>
      <c r="P62" s="331"/>
    </row>
    <row r="63" spans="1:16">
      <c r="A63" s="24">
        <f t="shared" si="0"/>
        <v>39</v>
      </c>
      <c r="B63" s="25" t="s">
        <v>53</v>
      </c>
      <c r="C63" s="87" t="s">
        <v>99</v>
      </c>
      <c r="D63" s="74" t="s">
        <v>41</v>
      </c>
      <c r="E63" s="68">
        <f>E60*0.8</f>
        <v>2.4000000000000004</v>
      </c>
      <c r="F63" s="72"/>
      <c r="G63" s="72"/>
      <c r="H63" s="68"/>
      <c r="I63" s="68"/>
      <c r="J63" s="69"/>
      <c r="K63" s="76"/>
      <c r="L63" s="77"/>
      <c r="M63" s="76"/>
      <c r="N63" s="76"/>
      <c r="O63" s="334"/>
      <c r="P63" s="331"/>
    </row>
    <row r="64" spans="1:16">
      <c r="A64" s="24">
        <f t="shared" si="0"/>
        <v>40</v>
      </c>
      <c r="B64" s="25" t="s">
        <v>53</v>
      </c>
      <c r="C64" s="87" t="s">
        <v>100</v>
      </c>
      <c r="D64" s="74" t="s">
        <v>78</v>
      </c>
      <c r="E64" s="68">
        <f>E60</f>
        <v>3</v>
      </c>
      <c r="F64" s="72"/>
      <c r="G64" s="72"/>
      <c r="H64" s="68"/>
      <c r="I64" s="68"/>
      <c r="J64" s="69"/>
      <c r="K64" s="76"/>
      <c r="L64" s="77"/>
      <c r="M64" s="76"/>
      <c r="N64" s="76"/>
      <c r="O64" s="334"/>
      <c r="P64" s="331"/>
    </row>
    <row r="65" spans="1:16">
      <c r="A65" s="24">
        <f t="shared" si="0"/>
        <v>41</v>
      </c>
      <c r="B65" s="25" t="s">
        <v>53</v>
      </c>
      <c r="C65" s="27" t="s">
        <v>106</v>
      </c>
      <c r="D65" s="89" t="s">
        <v>148</v>
      </c>
      <c r="E65" s="67">
        <f>E58</f>
        <v>69.24799999999999</v>
      </c>
      <c r="F65" s="49"/>
      <c r="G65" s="33"/>
      <c r="H65" s="34"/>
      <c r="I65" s="34"/>
      <c r="J65" s="34"/>
      <c r="K65" s="41"/>
      <c r="L65" s="39"/>
      <c r="M65" s="40"/>
      <c r="N65" s="40"/>
      <c r="O65" s="338"/>
      <c r="P65" s="34"/>
    </row>
    <row r="66" spans="1:16">
      <c r="A66" s="24">
        <f t="shared" si="0"/>
        <v>42</v>
      </c>
      <c r="B66" s="25" t="s">
        <v>53</v>
      </c>
      <c r="C66" s="52" t="s">
        <v>48</v>
      </c>
      <c r="D66" s="90" t="s">
        <v>41</v>
      </c>
      <c r="E66" s="67">
        <f>E65*0.5</f>
        <v>34.623999999999995</v>
      </c>
      <c r="F66" s="54"/>
      <c r="G66" s="55"/>
      <c r="H66" s="53"/>
      <c r="I66" s="53"/>
      <c r="J66" s="34"/>
      <c r="K66" s="41"/>
      <c r="L66" s="39"/>
      <c r="M66" s="40"/>
      <c r="N66" s="40"/>
      <c r="O66" s="338"/>
      <c r="P66" s="34"/>
    </row>
    <row r="67" spans="1:16">
      <c r="A67" s="24">
        <f t="shared" si="0"/>
        <v>43</v>
      </c>
      <c r="B67" s="25" t="s">
        <v>53</v>
      </c>
      <c r="C67" s="52" t="s">
        <v>87</v>
      </c>
      <c r="D67" s="90" t="s">
        <v>41</v>
      </c>
      <c r="E67" s="67">
        <f>E65*0.3</f>
        <v>20.774399999999996</v>
      </c>
      <c r="F67" s="54"/>
      <c r="G67" s="55"/>
      <c r="H67" s="53"/>
      <c r="I67" s="53"/>
      <c r="J67" s="34"/>
      <c r="K67" s="41"/>
      <c r="L67" s="39"/>
      <c r="M67" s="40"/>
      <c r="N67" s="40"/>
      <c r="O67" s="338"/>
      <c r="P67" s="34"/>
    </row>
    <row r="68" spans="1:16">
      <c r="A68" s="24">
        <f t="shared" si="0"/>
        <v>44</v>
      </c>
      <c r="B68" s="25" t="s">
        <v>53</v>
      </c>
      <c r="C68" s="51" t="s">
        <v>88</v>
      </c>
      <c r="D68" s="91" t="s">
        <v>148</v>
      </c>
      <c r="E68" s="67">
        <f>E65</f>
        <v>69.24799999999999</v>
      </c>
      <c r="F68" s="54"/>
      <c r="G68" s="55"/>
      <c r="H68" s="53"/>
      <c r="I68" s="53"/>
      <c r="J68" s="34"/>
      <c r="K68" s="41"/>
      <c r="L68" s="39"/>
      <c r="M68" s="40"/>
      <c r="N68" s="40"/>
      <c r="O68" s="338"/>
      <c r="P68" s="34"/>
    </row>
    <row r="69" spans="1:16">
      <c r="A69" s="24">
        <f t="shared" si="0"/>
        <v>45</v>
      </c>
      <c r="B69" s="25" t="s">
        <v>53</v>
      </c>
      <c r="C69" s="27" t="s">
        <v>107</v>
      </c>
      <c r="D69" s="89" t="s">
        <v>148</v>
      </c>
      <c r="E69" s="67">
        <f>E65</f>
        <v>69.24799999999999</v>
      </c>
      <c r="F69" s="49"/>
      <c r="G69" s="33"/>
      <c r="H69" s="34"/>
      <c r="I69" s="34"/>
      <c r="J69" s="34"/>
      <c r="K69" s="41"/>
      <c r="L69" s="39"/>
      <c r="M69" s="40"/>
      <c r="N69" s="40"/>
      <c r="O69" s="338"/>
      <c r="P69" s="34"/>
    </row>
    <row r="70" spans="1:16">
      <c r="A70" s="24">
        <f t="shared" si="0"/>
        <v>46</v>
      </c>
      <c r="B70" s="25" t="s">
        <v>53</v>
      </c>
      <c r="C70" s="29" t="s">
        <v>47</v>
      </c>
      <c r="D70" s="88" t="s">
        <v>40</v>
      </c>
      <c r="E70" s="67">
        <f>E69*0.2</f>
        <v>13.849599999999999</v>
      </c>
      <c r="F70" s="32"/>
      <c r="G70" s="33"/>
      <c r="H70" s="34"/>
      <c r="I70" s="34"/>
      <c r="J70" s="34"/>
      <c r="K70" s="41"/>
      <c r="L70" s="39"/>
      <c r="M70" s="40"/>
      <c r="N70" s="40"/>
      <c r="O70" s="338"/>
      <c r="P70" s="34"/>
    </row>
    <row r="71" spans="1:16">
      <c r="A71" s="24">
        <f t="shared" si="0"/>
        <v>47</v>
      </c>
      <c r="B71" s="25" t="s">
        <v>53</v>
      </c>
      <c r="C71" s="27" t="s">
        <v>108</v>
      </c>
      <c r="D71" s="89" t="s">
        <v>148</v>
      </c>
      <c r="E71" s="67">
        <f>E58</f>
        <v>69.24799999999999</v>
      </c>
      <c r="F71" s="49"/>
      <c r="G71" s="33"/>
      <c r="H71" s="34"/>
      <c r="I71" s="34"/>
      <c r="J71" s="34"/>
      <c r="K71" s="41"/>
      <c r="L71" s="39"/>
      <c r="M71" s="40"/>
      <c r="N71" s="40"/>
      <c r="O71" s="338"/>
      <c r="P71" s="34"/>
    </row>
    <row r="72" spans="1:16">
      <c r="A72" s="24">
        <f t="shared" si="0"/>
        <v>48</v>
      </c>
      <c r="B72" s="25" t="s">
        <v>53</v>
      </c>
      <c r="C72" s="29" t="s">
        <v>50</v>
      </c>
      <c r="D72" s="88" t="s">
        <v>40</v>
      </c>
      <c r="E72" s="67">
        <f>E71*0.4</f>
        <v>27.699199999999998</v>
      </c>
      <c r="F72" s="32"/>
      <c r="G72" s="33"/>
      <c r="H72" s="34"/>
      <c r="I72" s="34"/>
      <c r="J72" s="34"/>
      <c r="K72" s="41"/>
      <c r="L72" s="39"/>
      <c r="M72" s="40"/>
      <c r="N72" s="40"/>
      <c r="O72" s="338"/>
      <c r="P72" s="34"/>
    </row>
    <row r="73" spans="1:16" ht="25.5">
      <c r="A73" s="24">
        <f t="shared" si="0"/>
        <v>49</v>
      </c>
      <c r="B73" s="25" t="s">
        <v>53</v>
      </c>
      <c r="C73" s="75" t="s">
        <v>147</v>
      </c>
      <c r="D73" s="63" t="s">
        <v>78</v>
      </c>
      <c r="E73" s="67">
        <v>4</v>
      </c>
      <c r="F73" s="49"/>
      <c r="G73" s="33"/>
      <c r="H73" s="34"/>
      <c r="I73" s="34"/>
      <c r="J73" s="34"/>
      <c r="K73" s="41"/>
      <c r="L73" s="39"/>
      <c r="M73" s="40"/>
      <c r="N73" s="40"/>
      <c r="O73" s="338"/>
      <c r="P73" s="34"/>
    </row>
    <row r="74" spans="1:16">
      <c r="A74" s="24">
        <f t="shared" si="0"/>
        <v>50</v>
      </c>
      <c r="B74" s="25" t="s">
        <v>53</v>
      </c>
      <c r="C74" s="50" t="s">
        <v>79</v>
      </c>
      <c r="D74" s="63" t="s">
        <v>78</v>
      </c>
      <c r="E74" s="67">
        <f>E73</f>
        <v>4</v>
      </c>
      <c r="F74" s="49"/>
      <c r="G74" s="33"/>
      <c r="H74" s="34"/>
      <c r="I74" s="34"/>
      <c r="J74" s="34"/>
      <c r="K74" s="41"/>
      <c r="L74" s="39"/>
      <c r="M74" s="40"/>
      <c r="N74" s="40"/>
      <c r="O74" s="338"/>
      <c r="P74" s="34"/>
    </row>
    <row r="75" spans="1:16">
      <c r="A75" s="24">
        <f t="shared" si="0"/>
        <v>51</v>
      </c>
      <c r="B75" s="25" t="s">
        <v>53</v>
      </c>
      <c r="C75" s="50" t="s">
        <v>84</v>
      </c>
      <c r="D75" s="63" t="s">
        <v>78</v>
      </c>
      <c r="E75" s="67">
        <f>E73*1.1</f>
        <v>4.4000000000000004</v>
      </c>
      <c r="F75" s="49"/>
      <c r="G75" s="33"/>
      <c r="H75" s="34"/>
      <c r="I75" s="34"/>
      <c r="J75" s="34"/>
      <c r="K75" s="41"/>
      <c r="L75" s="39"/>
      <c r="M75" s="40"/>
      <c r="N75" s="40"/>
      <c r="O75" s="338"/>
      <c r="P75" s="34"/>
    </row>
    <row r="76" spans="1:16">
      <c r="A76" s="24">
        <f t="shared" si="0"/>
        <v>52</v>
      </c>
      <c r="B76" s="25" t="s">
        <v>53</v>
      </c>
      <c r="C76" s="50" t="s">
        <v>81</v>
      </c>
      <c r="D76" s="63" t="s">
        <v>16</v>
      </c>
      <c r="E76" s="67">
        <f>E73*30</f>
        <v>120</v>
      </c>
      <c r="F76" s="49"/>
      <c r="G76" s="33"/>
      <c r="H76" s="34"/>
      <c r="I76" s="34"/>
      <c r="J76" s="34"/>
      <c r="K76" s="41"/>
      <c r="L76" s="39"/>
      <c r="M76" s="40"/>
      <c r="N76" s="40"/>
      <c r="O76" s="338"/>
      <c r="P76" s="34"/>
    </row>
    <row r="77" spans="1:16">
      <c r="A77" s="24">
        <f t="shared" si="0"/>
        <v>53</v>
      </c>
      <c r="B77" s="25" t="s">
        <v>53</v>
      </c>
      <c r="C77" s="50" t="s">
        <v>82</v>
      </c>
      <c r="D77" s="63" t="s">
        <v>41</v>
      </c>
      <c r="E77" s="67">
        <f>E73*0.25</f>
        <v>1</v>
      </c>
      <c r="F77" s="49"/>
      <c r="G77" s="33"/>
      <c r="H77" s="34"/>
      <c r="I77" s="34"/>
      <c r="J77" s="34"/>
      <c r="K77" s="41"/>
      <c r="L77" s="39"/>
      <c r="M77" s="40"/>
      <c r="N77" s="40"/>
      <c r="O77" s="338"/>
      <c r="P77" s="34"/>
    </row>
    <row r="78" spans="1:16">
      <c r="A78" s="24">
        <f t="shared" si="0"/>
        <v>54</v>
      </c>
      <c r="B78" s="25" t="s">
        <v>53</v>
      </c>
      <c r="C78" s="50" t="s">
        <v>83</v>
      </c>
      <c r="D78" s="63" t="s">
        <v>16</v>
      </c>
      <c r="E78" s="67">
        <v>1</v>
      </c>
      <c r="F78" s="49"/>
      <c r="G78" s="33"/>
      <c r="H78" s="34"/>
      <c r="I78" s="34"/>
      <c r="J78" s="34"/>
      <c r="K78" s="41"/>
      <c r="L78" s="39"/>
      <c r="M78" s="40"/>
      <c r="N78" s="40"/>
      <c r="O78" s="338"/>
      <c r="P78" s="34"/>
    </row>
    <row r="79" spans="1:16">
      <c r="A79" s="24">
        <f t="shared" si="0"/>
        <v>55</v>
      </c>
      <c r="B79" s="25" t="s">
        <v>53</v>
      </c>
      <c r="C79" s="50" t="s">
        <v>86</v>
      </c>
      <c r="D79" s="63" t="s">
        <v>78</v>
      </c>
      <c r="E79" s="67">
        <f>E73</f>
        <v>4</v>
      </c>
      <c r="F79" s="49"/>
      <c r="G79" s="33"/>
      <c r="H79" s="34"/>
      <c r="I79" s="34"/>
      <c r="J79" s="34"/>
      <c r="K79" s="41"/>
      <c r="L79" s="39"/>
      <c r="M79" s="40"/>
      <c r="N79" s="40"/>
      <c r="O79" s="338"/>
      <c r="P79" s="34"/>
    </row>
    <row r="80" spans="1:16" ht="25.5">
      <c r="A80" s="24">
        <f t="shared" si="0"/>
        <v>56</v>
      </c>
      <c r="B80" s="25" t="s">
        <v>53</v>
      </c>
      <c r="C80" s="47" t="s">
        <v>85</v>
      </c>
      <c r="D80" s="63" t="s">
        <v>78</v>
      </c>
      <c r="E80" s="67">
        <v>17.3</v>
      </c>
      <c r="F80" s="49"/>
      <c r="G80" s="33"/>
      <c r="H80" s="34"/>
      <c r="I80" s="34"/>
      <c r="J80" s="34"/>
      <c r="K80" s="41"/>
      <c r="L80" s="39"/>
      <c r="M80" s="40"/>
      <c r="N80" s="40"/>
      <c r="O80" s="338"/>
      <c r="P80" s="34"/>
    </row>
    <row r="81" spans="1:16">
      <c r="A81" s="24">
        <f t="shared" si="0"/>
        <v>57</v>
      </c>
      <c r="B81" s="25" t="s">
        <v>53</v>
      </c>
      <c r="C81" s="50" t="s">
        <v>79</v>
      </c>
      <c r="D81" s="63" t="s">
        <v>78</v>
      </c>
      <c r="E81" s="67">
        <f>E80</f>
        <v>17.3</v>
      </c>
      <c r="F81" s="49"/>
      <c r="G81" s="33"/>
      <c r="H81" s="34"/>
      <c r="I81" s="34"/>
      <c r="J81" s="34"/>
      <c r="K81" s="41"/>
      <c r="L81" s="39"/>
      <c r="M81" s="40"/>
      <c r="N81" s="40"/>
      <c r="O81" s="338"/>
      <c r="P81" s="34"/>
    </row>
    <row r="82" spans="1:16">
      <c r="A82" s="24">
        <f t="shared" si="0"/>
        <v>58</v>
      </c>
      <c r="B82" s="25" t="s">
        <v>53</v>
      </c>
      <c r="C82" s="50" t="s">
        <v>84</v>
      </c>
      <c r="D82" s="63" t="s">
        <v>78</v>
      </c>
      <c r="E82" s="67">
        <f>E80*1.1</f>
        <v>19.03</v>
      </c>
      <c r="F82" s="49"/>
      <c r="G82" s="33"/>
      <c r="H82" s="34"/>
      <c r="I82" s="34"/>
      <c r="J82" s="34"/>
      <c r="K82" s="41"/>
      <c r="L82" s="39"/>
      <c r="M82" s="40"/>
      <c r="N82" s="40"/>
      <c r="O82" s="338"/>
      <c r="P82" s="34"/>
    </row>
    <row r="83" spans="1:16">
      <c r="A83" s="24">
        <f t="shared" si="0"/>
        <v>59</v>
      </c>
      <c r="B83" s="25" t="s">
        <v>53</v>
      </c>
      <c r="C83" s="50" t="s">
        <v>81</v>
      </c>
      <c r="D83" s="63" t="s">
        <v>16</v>
      </c>
      <c r="E83" s="67">
        <f>E80*30</f>
        <v>519</v>
      </c>
      <c r="F83" s="49"/>
      <c r="G83" s="33"/>
      <c r="H83" s="34"/>
      <c r="I83" s="34"/>
      <c r="J83" s="34"/>
      <c r="K83" s="41"/>
      <c r="L83" s="39"/>
      <c r="M83" s="40"/>
      <c r="N83" s="40"/>
      <c r="O83" s="338"/>
      <c r="P83" s="34"/>
    </row>
    <row r="84" spans="1:16">
      <c r="A84" s="24">
        <f t="shared" si="0"/>
        <v>60</v>
      </c>
      <c r="B84" s="25" t="s">
        <v>53</v>
      </c>
      <c r="C84" s="50" t="s">
        <v>82</v>
      </c>
      <c r="D84" s="63" t="s">
        <v>41</v>
      </c>
      <c r="E84" s="67">
        <f>E80*0.25</f>
        <v>4.3250000000000002</v>
      </c>
      <c r="F84" s="49"/>
      <c r="G84" s="33"/>
      <c r="H84" s="34"/>
      <c r="I84" s="34"/>
      <c r="J84" s="34"/>
      <c r="K84" s="41"/>
      <c r="L84" s="39"/>
      <c r="M84" s="40"/>
      <c r="N84" s="40"/>
      <c r="O84" s="338"/>
      <c r="P84" s="34"/>
    </row>
    <row r="85" spans="1:16">
      <c r="A85" s="24">
        <f t="shared" si="0"/>
        <v>61</v>
      </c>
      <c r="B85" s="25" t="s">
        <v>53</v>
      </c>
      <c r="C85" s="50" t="s">
        <v>83</v>
      </c>
      <c r="D85" s="63" t="s">
        <v>16</v>
      </c>
      <c r="E85" s="67">
        <v>3</v>
      </c>
      <c r="F85" s="49"/>
      <c r="G85" s="33"/>
      <c r="H85" s="34"/>
      <c r="I85" s="34"/>
      <c r="J85" s="34"/>
      <c r="K85" s="41"/>
      <c r="L85" s="39"/>
      <c r="M85" s="40"/>
      <c r="N85" s="40"/>
      <c r="O85" s="338"/>
      <c r="P85" s="34"/>
    </row>
    <row r="86" spans="1:16">
      <c r="A86" s="24">
        <f t="shared" si="0"/>
        <v>62</v>
      </c>
      <c r="B86" s="25" t="s">
        <v>53</v>
      </c>
      <c r="C86" s="50" t="s">
        <v>86</v>
      </c>
      <c r="D86" s="63" t="s">
        <v>78</v>
      </c>
      <c r="E86" s="67">
        <f>E80</f>
        <v>17.3</v>
      </c>
      <c r="F86" s="49"/>
      <c r="G86" s="33"/>
      <c r="H86" s="34"/>
      <c r="I86" s="34"/>
      <c r="J86" s="34"/>
      <c r="K86" s="41"/>
      <c r="L86" s="39"/>
      <c r="M86" s="40"/>
      <c r="N86" s="40"/>
      <c r="O86" s="338"/>
      <c r="P86" s="34"/>
    </row>
    <row r="87" spans="1:16">
      <c r="A87" s="24">
        <f t="shared" si="0"/>
        <v>63</v>
      </c>
      <c r="B87" s="25" t="s">
        <v>53</v>
      </c>
      <c r="C87" s="27" t="s">
        <v>109</v>
      </c>
      <c r="D87" s="89" t="s">
        <v>148</v>
      </c>
      <c r="E87" s="67">
        <v>17.3</v>
      </c>
      <c r="F87" s="49"/>
      <c r="G87" s="33"/>
      <c r="H87" s="34"/>
      <c r="I87" s="34"/>
      <c r="J87" s="34"/>
      <c r="K87" s="41"/>
      <c r="L87" s="39"/>
      <c r="M87" s="40"/>
      <c r="N87" s="40"/>
      <c r="O87" s="338"/>
      <c r="P87" s="34"/>
    </row>
    <row r="88" spans="1:16">
      <c r="A88" s="24">
        <f t="shared" si="0"/>
        <v>64</v>
      </c>
      <c r="B88" s="25" t="s">
        <v>53</v>
      </c>
      <c r="C88" s="52" t="s">
        <v>48</v>
      </c>
      <c r="D88" s="90" t="s">
        <v>41</v>
      </c>
      <c r="E88" s="67">
        <f>E87*0.5</f>
        <v>8.65</v>
      </c>
      <c r="F88" s="54"/>
      <c r="G88" s="55"/>
      <c r="H88" s="53"/>
      <c r="I88" s="53"/>
      <c r="J88" s="34"/>
      <c r="K88" s="41"/>
      <c r="L88" s="39"/>
      <c r="M88" s="40"/>
      <c r="N88" s="40"/>
      <c r="O88" s="338"/>
      <c r="P88" s="34"/>
    </row>
    <row r="89" spans="1:16">
      <c r="A89" s="24">
        <f t="shared" si="0"/>
        <v>65</v>
      </c>
      <c r="B89" s="25" t="s">
        <v>53</v>
      </c>
      <c r="C89" s="52" t="s">
        <v>87</v>
      </c>
      <c r="D89" s="90" t="s">
        <v>41</v>
      </c>
      <c r="E89" s="67">
        <f>E87*0.3</f>
        <v>5.19</v>
      </c>
      <c r="F89" s="54"/>
      <c r="G89" s="55"/>
      <c r="H89" s="53"/>
      <c r="I89" s="53"/>
      <c r="J89" s="34"/>
      <c r="K89" s="41"/>
      <c r="L89" s="39"/>
      <c r="M89" s="40"/>
      <c r="N89" s="40"/>
      <c r="O89" s="338"/>
      <c r="P89" s="34"/>
    </row>
    <row r="90" spans="1:16">
      <c r="A90" s="24">
        <f t="shared" si="0"/>
        <v>66</v>
      </c>
      <c r="B90" s="25" t="s">
        <v>53</v>
      </c>
      <c r="C90" s="51" t="s">
        <v>88</v>
      </c>
      <c r="D90" s="91" t="s">
        <v>148</v>
      </c>
      <c r="E90" s="67">
        <f>E87</f>
        <v>17.3</v>
      </c>
      <c r="F90" s="54"/>
      <c r="G90" s="55"/>
      <c r="H90" s="53"/>
      <c r="I90" s="53"/>
      <c r="J90" s="34"/>
      <c r="K90" s="41"/>
      <c r="L90" s="39"/>
      <c r="M90" s="40"/>
      <c r="N90" s="40"/>
      <c r="O90" s="338"/>
      <c r="P90" s="34"/>
    </row>
    <row r="91" spans="1:16">
      <c r="A91" s="24">
        <f t="shared" ref="A91:A94" si="2">A90+1</f>
        <v>67</v>
      </c>
      <c r="B91" s="25" t="s">
        <v>53</v>
      </c>
      <c r="C91" s="27" t="s">
        <v>110</v>
      </c>
      <c r="D91" s="89" t="s">
        <v>148</v>
      </c>
      <c r="E91" s="67">
        <f>E87</f>
        <v>17.3</v>
      </c>
      <c r="F91" s="49"/>
      <c r="G91" s="33"/>
      <c r="H91" s="34"/>
      <c r="I91" s="34"/>
      <c r="J91" s="34"/>
      <c r="K91" s="41"/>
      <c r="L91" s="39"/>
      <c r="M91" s="40"/>
      <c r="N91" s="40"/>
      <c r="O91" s="338"/>
      <c r="P91" s="34"/>
    </row>
    <row r="92" spans="1:16">
      <c r="A92" s="24">
        <f t="shared" si="2"/>
        <v>68</v>
      </c>
      <c r="B92" s="25" t="s">
        <v>53</v>
      </c>
      <c r="C92" s="29" t="s">
        <v>47</v>
      </c>
      <c r="D92" s="88" t="s">
        <v>40</v>
      </c>
      <c r="E92" s="67">
        <f>E91*0.2</f>
        <v>3.4600000000000004</v>
      </c>
      <c r="F92" s="32"/>
      <c r="G92" s="33"/>
      <c r="H92" s="34"/>
      <c r="I92" s="34"/>
      <c r="J92" s="34"/>
      <c r="K92" s="41"/>
      <c r="L92" s="39"/>
      <c r="M92" s="40"/>
      <c r="N92" s="40"/>
      <c r="O92" s="338"/>
      <c r="P92" s="34"/>
    </row>
    <row r="93" spans="1:16">
      <c r="A93" s="24">
        <f t="shared" si="2"/>
        <v>69</v>
      </c>
      <c r="B93" s="25" t="s">
        <v>53</v>
      </c>
      <c r="C93" s="27" t="s">
        <v>111</v>
      </c>
      <c r="D93" s="89" t="s">
        <v>148</v>
      </c>
      <c r="E93" s="67">
        <f>E87</f>
        <v>17.3</v>
      </c>
      <c r="F93" s="49"/>
      <c r="G93" s="33"/>
      <c r="H93" s="34"/>
      <c r="I93" s="34"/>
      <c r="J93" s="34"/>
      <c r="K93" s="41"/>
      <c r="L93" s="39"/>
      <c r="M93" s="40"/>
      <c r="N93" s="40"/>
      <c r="O93" s="338"/>
      <c r="P93" s="34"/>
    </row>
    <row r="94" spans="1:16">
      <c r="A94" s="24">
        <f t="shared" si="2"/>
        <v>70</v>
      </c>
      <c r="B94" s="25" t="s">
        <v>53</v>
      </c>
      <c r="C94" s="29" t="s">
        <v>49</v>
      </c>
      <c r="D94" s="88" t="s">
        <v>40</v>
      </c>
      <c r="E94" s="67">
        <f>E93*0.4</f>
        <v>6.9200000000000008</v>
      </c>
      <c r="F94" s="32"/>
      <c r="G94" s="33"/>
      <c r="H94" s="34"/>
      <c r="I94" s="34"/>
      <c r="J94" s="34"/>
      <c r="K94" s="41"/>
      <c r="L94" s="39"/>
      <c r="M94" s="40"/>
      <c r="N94" s="40"/>
      <c r="O94" s="338"/>
      <c r="P94" s="34"/>
    </row>
    <row r="95" spans="1:16">
      <c r="A95" s="31"/>
      <c r="B95" s="31"/>
      <c r="C95" s="26" t="s">
        <v>33</v>
      </c>
      <c r="D95" s="92" t="s">
        <v>59</v>
      </c>
      <c r="E95" s="43"/>
      <c r="F95" s="43"/>
      <c r="G95" s="43"/>
      <c r="H95" s="43"/>
      <c r="I95" s="43"/>
      <c r="J95" s="43"/>
      <c r="K95" s="43"/>
      <c r="L95" s="42"/>
      <c r="M95" s="43"/>
      <c r="N95" s="43"/>
      <c r="O95" s="43"/>
      <c r="P95" s="43"/>
    </row>
    <row r="96" spans="1:16">
      <c r="A96" s="38"/>
      <c r="B96" s="38"/>
      <c r="C96" s="281" t="s">
        <v>217</v>
      </c>
      <c r="D96" s="282"/>
      <c r="E96" s="282"/>
      <c r="F96" s="282"/>
      <c r="G96" s="282"/>
      <c r="H96" s="282"/>
      <c r="I96" s="282"/>
      <c r="J96" s="282"/>
      <c r="K96" s="283"/>
      <c r="L96" s="42"/>
      <c r="M96" s="34"/>
      <c r="N96" s="34">
        <f>N95*3%</f>
        <v>0</v>
      </c>
      <c r="O96" s="34"/>
      <c r="P96" s="34">
        <f>N96</f>
        <v>0</v>
      </c>
    </row>
    <row r="97" spans="1:16">
      <c r="A97" s="38"/>
      <c r="B97" s="38"/>
      <c r="C97" s="284" t="s">
        <v>17</v>
      </c>
      <c r="D97" s="285"/>
      <c r="E97" s="285"/>
      <c r="F97" s="285"/>
      <c r="G97" s="285"/>
      <c r="H97" s="285"/>
      <c r="I97" s="285"/>
      <c r="J97" s="285"/>
      <c r="K97" s="286"/>
      <c r="L97" s="42">
        <f>L96+L95</f>
        <v>0</v>
      </c>
      <c r="M97" s="43">
        <f>M96+M95</f>
        <v>0</v>
      </c>
      <c r="N97" s="43">
        <f>N96+N95</f>
        <v>0</v>
      </c>
      <c r="O97" s="43">
        <f>O96+O95</f>
        <v>0</v>
      </c>
      <c r="P97" s="43">
        <f>P96+P95</f>
        <v>0</v>
      </c>
    </row>
    <row r="98" spans="1:16">
      <c r="A98" s="275" t="s">
        <v>218</v>
      </c>
      <c r="B98" s="275"/>
      <c r="C98" s="275"/>
      <c r="D98" s="275"/>
      <c r="E98" s="276"/>
      <c r="F98" s="276"/>
      <c r="G98" s="276"/>
      <c r="H98" s="276"/>
      <c r="I98" s="276"/>
      <c r="J98" s="276"/>
      <c r="K98" s="276"/>
      <c r="L98" s="42"/>
      <c r="M98" s="34"/>
      <c r="N98" s="34"/>
      <c r="O98" s="34"/>
      <c r="P98" s="34">
        <f>P97*0.03</f>
        <v>0</v>
      </c>
    </row>
    <row r="99" spans="1:16">
      <c r="A99" s="275" t="s">
        <v>219</v>
      </c>
      <c r="B99" s="275"/>
      <c r="C99" s="275"/>
      <c r="D99" s="275"/>
      <c r="E99" s="276"/>
      <c r="F99" s="276"/>
      <c r="G99" s="276"/>
      <c r="H99" s="276"/>
      <c r="I99" s="276"/>
      <c r="J99" s="276"/>
      <c r="K99" s="276"/>
      <c r="L99" s="42"/>
      <c r="M99" s="34"/>
      <c r="N99" s="34"/>
      <c r="O99" s="34"/>
      <c r="P99" s="34">
        <f>P97*0.02</f>
        <v>0</v>
      </c>
    </row>
    <row r="100" spans="1:16">
      <c r="A100" s="275" t="s">
        <v>72</v>
      </c>
      <c r="B100" s="275"/>
      <c r="C100" s="275"/>
      <c r="D100" s="275"/>
      <c r="E100" s="276"/>
      <c r="F100" s="276"/>
      <c r="G100" s="276"/>
      <c r="H100" s="276"/>
      <c r="I100" s="276"/>
      <c r="J100" s="276"/>
      <c r="K100" s="276"/>
      <c r="L100" s="42"/>
      <c r="M100" s="34">
        <f>M97*0.2359</f>
        <v>0</v>
      </c>
      <c r="N100" s="34"/>
      <c r="O100" s="34"/>
      <c r="P100" s="34">
        <f>M100</f>
        <v>0</v>
      </c>
    </row>
    <row r="101" spans="1:16">
      <c r="A101" s="275" t="s">
        <v>37</v>
      </c>
      <c r="B101" s="275"/>
      <c r="C101" s="275"/>
      <c r="D101" s="275"/>
      <c r="E101" s="276"/>
      <c r="F101" s="276"/>
      <c r="G101" s="276"/>
      <c r="H101" s="276"/>
      <c r="I101" s="276"/>
      <c r="J101" s="276"/>
      <c r="K101" s="276"/>
      <c r="L101" s="42"/>
      <c r="M101" s="43"/>
      <c r="N101" s="43"/>
      <c r="O101" s="43"/>
      <c r="P101" s="43">
        <f>P100+P99+P98+P97</f>
        <v>0</v>
      </c>
    </row>
    <row r="102" spans="1:1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1"/>
      <c r="M102" s="62"/>
      <c r="N102" s="62"/>
      <c r="O102" s="62"/>
      <c r="P102" s="62"/>
    </row>
    <row r="103" spans="1:1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</row>
    <row r="104" spans="1:1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</row>
    <row r="105" spans="1:16" ht="15.75">
      <c r="A105" s="9"/>
      <c r="B105" s="9"/>
      <c r="C105" s="104" t="s">
        <v>174</v>
      </c>
      <c r="D105" s="104"/>
      <c r="E105" s="104"/>
      <c r="F105" s="104"/>
      <c r="G105" s="104"/>
      <c r="H105" s="104" t="s">
        <v>175</v>
      </c>
      <c r="I105" s="104"/>
      <c r="J105" s="9"/>
      <c r="K105" s="9"/>
      <c r="L105" s="9"/>
      <c r="M105" s="9"/>
      <c r="N105" s="9"/>
      <c r="O105" s="9"/>
      <c r="P105" s="9"/>
    </row>
    <row r="106" spans="1:16" ht="15.75">
      <c r="A106" s="9"/>
      <c r="B106" s="9"/>
      <c r="C106" s="104"/>
      <c r="D106" s="104"/>
      <c r="E106" s="104"/>
      <c r="F106" s="104"/>
      <c r="G106" s="104"/>
      <c r="H106" s="104"/>
      <c r="I106" s="104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</sheetData>
  <mergeCells count="27">
    <mergeCell ref="A7:P7"/>
    <mergeCell ref="A100:K100"/>
    <mergeCell ref="A101:K101"/>
    <mergeCell ref="A15:P15"/>
    <mergeCell ref="F16:K16"/>
    <mergeCell ref="C96:K96"/>
    <mergeCell ref="C97:K97"/>
    <mergeCell ref="A98:K98"/>
    <mergeCell ref="A99:K99"/>
    <mergeCell ref="A13:J13"/>
    <mergeCell ref="K13:L13"/>
    <mergeCell ref="P13:Q13"/>
    <mergeCell ref="A14:Q14"/>
    <mergeCell ref="A8:Q8"/>
    <mergeCell ref="A9:Q9"/>
    <mergeCell ref="A10:Q10"/>
    <mergeCell ref="A2:H2"/>
    <mergeCell ref="A3:D3"/>
    <mergeCell ref="A4:P4"/>
    <mergeCell ref="A5:P5"/>
    <mergeCell ref="A6:P6"/>
    <mergeCell ref="C11:Q11"/>
    <mergeCell ref="A12:C12"/>
    <mergeCell ref="E12:F12"/>
    <mergeCell ref="G12:I12"/>
    <mergeCell ref="J12:M12"/>
    <mergeCell ref="N12:O12"/>
  </mergeCells>
  <conditionalFormatting sqref="D84">
    <cfRule type="cellIs" dxfId="19" priority="3" stopIfTrue="1" operator="equal">
      <formula>0</formula>
    </cfRule>
    <cfRule type="expression" dxfId="18" priority="4" stopIfTrue="1">
      <formula>#DIV/0!</formula>
    </cfRule>
  </conditionalFormatting>
  <conditionalFormatting sqref="D77">
    <cfRule type="cellIs" dxfId="17" priority="1" stopIfTrue="1" operator="equal">
      <formula>0</formula>
    </cfRule>
    <cfRule type="expression" dxfId="16" priority="2" stopIfTrue="1">
      <formula>#DIV/0!</formula>
    </cfRule>
  </conditionalFormatting>
  <pageMargins left="0.81" right="0.17" top="0.81" bottom="0.26" header="0.27" footer="0.17"/>
  <pageSetup paperSize="9" scale="10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9"/>
  <sheetViews>
    <sheetView topLeftCell="A4" zoomScaleNormal="100" workbookViewId="0">
      <selection activeCell="W23" sqref="W23"/>
    </sheetView>
  </sheetViews>
  <sheetFormatPr defaultColWidth="9.140625" defaultRowHeight="12.75"/>
  <cols>
    <col min="1" max="1" width="4.140625" style="45" customWidth="1"/>
    <col min="2" max="2" width="4.5703125" style="45" customWidth="1"/>
    <col min="3" max="3" width="40" style="45" customWidth="1"/>
    <col min="4" max="4" width="5.7109375" style="45" customWidth="1"/>
    <col min="5" max="5" width="11.140625" style="45" customWidth="1"/>
    <col min="6" max="6" width="7" style="45" customWidth="1"/>
    <col min="7" max="7" width="7.7109375" style="45" customWidth="1"/>
    <col min="8" max="8" width="7.5703125" style="45" customWidth="1"/>
    <col min="9" max="9" width="8.28515625" style="45" customWidth="1"/>
    <col min="10" max="10" width="9.28515625" style="45" customWidth="1"/>
    <col min="11" max="11" width="9" style="45" customWidth="1"/>
    <col min="12" max="12" width="9.28515625" style="45" customWidth="1"/>
    <col min="13" max="13" width="11.5703125" style="45" customWidth="1"/>
    <col min="14" max="14" width="11.140625" style="45" customWidth="1"/>
    <col min="15" max="15" width="9.42578125" style="45" customWidth="1"/>
    <col min="16" max="16" width="11.7109375" style="45" customWidth="1"/>
    <col min="17" max="16384" width="9.140625" style="45"/>
  </cols>
  <sheetData>
    <row r="1" spans="1:17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15.75">
      <c r="A2" s="295" t="s">
        <v>186</v>
      </c>
      <c r="B2" s="295"/>
      <c r="C2" s="295"/>
      <c r="D2" s="295"/>
      <c r="E2" s="295"/>
      <c r="F2" s="295"/>
      <c r="G2" s="295"/>
      <c r="H2" s="29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15" customHeight="1">
      <c r="A3" s="296" t="s">
        <v>187</v>
      </c>
      <c r="B3" s="296"/>
      <c r="C3" s="297"/>
      <c r="D3" s="297"/>
      <c r="E3" s="108"/>
      <c r="F3" s="108"/>
      <c r="G3" s="108"/>
      <c r="H3" s="108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15" customHeight="1">
      <c r="A4" s="106"/>
      <c r="B4" s="106"/>
      <c r="C4" s="107"/>
      <c r="D4" s="107"/>
      <c r="E4" s="108"/>
      <c r="F4" s="108"/>
      <c r="G4" s="108"/>
      <c r="H4" s="108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25.5">
      <c r="A5" s="298" t="s">
        <v>188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105"/>
    </row>
    <row r="6" spans="1:17" ht="25.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05"/>
    </row>
    <row r="7" spans="1:17" ht="18.75">
      <c r="A7" s="299" t="s">
        <v>189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105"/>
    </row>
    <row r="8" spans="1:17">
      <c r="A8" s="290" t="s">
        <v>0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105"/>
    </row>
    <row r="9" spans="1:17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105"/>
    </row>
    <row r="10" spans="1:17" ht="15">
      <c r="A10" s="109"/>
      <c r="B10" s="109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105"/>
    </row>
    <row r="11" spans="1:17" ht="15">
      <c r="A11" s="291" t="s">
        <v>169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</row>
    <row r="12" spans="1:17" ht="15">
      <c r="A12" s="291" t="s">
        <v>185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</row>
    <row r="13" spans="1:17" ht="15">
      <c r="A13" s="291" t="s">
        <v>184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</row>
    <row r="14" spans="1:17" ht="15">
      <c r="A14" s="110"/>
      <c r="B14" s="110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</row>
    <row r="15" spans="1:17" ht="18.75">
      <c r="A15" s="305" t="s">
        <v>114</v>
      </c>
      <c r="B15" s="305"/>
      <c r="C15" s="306"/>
      <c r="D15" s="111"/>
      <c r="E15" s="303" t="s">
        <v>42</v>
      </c>
      <c r="F15" s="303"/>
      <c r="G15" s="307" t="s">
        <v>2</v>
      </c>
      <c r="H15" s="307"/>
      <c r="I15" s="307"/>
      <c r="J15" s="308" t="s">
        <v>73</v>
      </c>
      <c r="K15" s="308"/>
      <c r="L15" s="308"/>
      <c r="M15" s="308"/>
      <c r="N15" s="309"/>
      <c r="O15" s="309"/>
      <c r="P15" s="110" t="s">
        <v>59</v>
      </c>
      <c r="Q15" s="113"/>
    </row>
    <row r="16" spans="1:17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 t="s">
        <v>3</v>
      </c>
      <c r="L16" s="290"/>
      <c r="M16" s="114">
        <v>2016</v>
      </c>
      <c r="N16" s="109" t="s">
        <v>1</v>
      </c>
      <c r="O16" s="112"/>
      <c r="P16" s="303"/>
      <c r="Q16" s="303"/>
    </row>
    <row r="17" spans="1:17" ht="13.5" customHeight="1" thickBo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290"/>
      <c r="Q17" s="290"/>
    </row>
    <row r="18" spans="1:17">
      <c r="A18" s="115" t="s">
        <v>10</v>
      </c>
      <c r="B18" s="116" t="s">
        <v>43</v>
      </c>
      <c r="C18" s="116" t="s">
        <v>18</v>
      </c>
      <c r="D18" s="115" t="s">
        <v>11</v>
      </c>
      <c r="E18" s="115" t="s">
        <v>12</v>
      </c>
      <c r="F18" s="115" t="s">
        <v>20</v>
      </c>
      <c r="G18" s="117" t="s">
        <v>14</v>
      </c>
      <c r="H18" s="118" t="s">
        <v>22</v>
      </c>
      <c r="I18" s="118" t="s">
        <v>13</v>
      </c>
      <c r="J18" s="118" t="s">
        <v>23</v>
      </c>
      <c r="K18" s="118" t="s">
        <v>28</v>
      </c>
      <c r="L18" s="119" t="s">
        <v>24</v>
      </c>
      <c r="M18" s="118" t="s">
        <v>22</v>
      </c>
      <c r="N18" s="118" t="s">
        <v>13</v>
      </c>
      <c r="O18" s="347" t="s">
        <v>23</v>
      </c>
      <c r="P18" s="118" t="s">
        <v>28</v>
      </c>
      <c r="Q18" s="105"/>
    </row>
    <row r="19" spans="1:17">
      <c r="A19" s="115" t="s">
        <v>15</v>
      </c>
      <c r="B19" s="116"/>
      <c r="C19" s="116"/>
      <c r="D19" s="115"/>
      <c r="E19" s="115"/>
      <c r="F19" s="115" t="s">
        <v>29</v>
      </c>
      <c r="G19" s="115" t="s">
        <v>21</v>
      </c>
      <c r="H19" s="115" t="s">
        <v>26</v>
      </c>
      <c r="I19" s="115" t="s">
        <v>25</v>
      </c>
      <c r="J19" s="115" t="s">
        <v>27</v>
      </c>
      <c r="K19" s="115" t="s">
        <v>59</v>
      </c>
      <c r="L19" s="116" t="s">
        <v>30</v>
      </c>
      <c r="M19" s="115" t="s">
        <v>26</v>
      </c>
      <c r="N19" s="115" t="s">
        <v>25</v>
      </c>
      <c r="O19" s="348" t="s">
        <v>27</v>
      </c>
      <c r="P19" s="115" t="s">
        <v>59</v>
      </c>
      <c r="Q19" s="105"/>
    </row>
    <row r="20" spans="1:17" ht="23.25" thickBot="1">
      <c r="A20" s="120"/>
      <c r="B20" s="121"/>
      <c r="C20" s="121"/>
      <c r="D20" s="120"/>
      <c r="E20" s="120"/>
      <c r="F20" s="120" t="s">
        <v>31</v>
      </c>
      <c r="G20" s="120" t="s">
        <v>58</v>
      </c>
      <c r="H20" s="120" t="s">
        <v>59</v>
      </c>
      <c r="I20" s="120" t="s">
        <v>59</v>
      </c>
      <c r="J20" s="120" t="s">
        <v>59</v>
      </c>
      <c r="K20" s="120"/>
      <c r="L20" s="121" t="s">
        <v>31</v>
      </c>
      <c r="M20" s="120" t="s">
        <v>59</v>
      </c>
      <c r="N20" s="120" t="s">
        <v>59</v>
      </c>
      <c r="O20" s="349" t="s">
        <v>59</v>
      </c>
      <c r="P20" s="120"/>
      <c r="Q20" s="105"/>
    </row>
    <row r="21" spans="1:17" ht="13.5" thickBot="1">
      <c r="A21" s="122">
        <v>1</v>
      </c>
      <c r="B21" s="122"/>
      <c r="C21" s="122">
        <v>3</v>
      </c>
      <c r="D21" s="122">
        <v>4</v>
      </c>
      <c r="E21" s="122">
        <v>5</v>
      </c>
      <c r="F21" s="122">
        <v>6</v>
      </c>
      <c r="G21" s="122">
        <v>7</v>
      </c>
      <c r="H21" s="122">
        <v>8</v>
      </c>
      <c r="I21" s="122">
        <v>9</v>
      </c>
      <c r="J21" s="122">
        <v>10</v>
      </c>
      <c r="K21" s="122">
        <v>11</v>
      </c>
      <c r="L21" s="122">
        <v>12</v>
      </c>
      <c r="M21" s="122">
        <v>13</v>
      </c>
      <c r="N21" s="122">
        <v>14</v>
      </c>
      <c r="O21" s="122">
        <v>15</v>
      </c>
      <c r="P21" s="122">
        <v>16</v>
      </c>
      <c r="Q21" s="105"/>
    </row>
    <row r="22" spans="1:17" ht="15.75">
      <c r="A22" s="123"/>
      <c r="B22" s="124"/>
      <c r="C22" s="200" t="s">
        <v>190</v>
      </c>
      <c r="D22" s="126"/>
      <c r="E22" s="127"/>
      <c r="F22" s="128"/>
      <c r="G22" s="129"/>
      <c r="H22" s="127"/>
      <c r="I22" s="127"/>
      <c r="J22" s="127"/>
      <c r="K22" s="127"/>
      <c r="L22" s="130"/>
      <c r="M22" s="131"/>
      <c r="N22" s="131"/>
      <c r="O22" s="131"/>
      <c r="P22" s="127"/>
      <c r="Q22" s="105"/>
    </row>
    <row r="23" spans="1:17" ht="13.5">
      <c r="A23" s="123">
        <v>1</v>
      </c>
      <c r="B23" s="124"/>
      <c r="C23" s="132" t="s">
        <v>44</v>
      </c>
      <c r="D23" s="133"/>
      <c r="E23" s="134"/>
      <c r="F23" s="128"/>
      <c r="G23" s="129"/>
      <c r="H23" s="134"/>
      <c r="I23" s="134"/>
      <c r="J23" s="134"/>
      <c r="K23" s="134"/>
      <c r="L23" s="135"/>
      <c r="M23" s="136"/>
      <c r="N23" s="136"/>
      <c r="O23" s="136"/>
      <c r="P23" s="134"/>
      <c r="Q23" s="105"/>
    </row>
    <row r="24" spans="1:17">
      <c r="A24" s="123">
        <v>2</v>
      </c>
      <c r="B24" s="124" t="s">
        <v>53</v>
      </c>
      <c r="C24" s="137" t="s">
        <v>90</v>
      </c>
      <c r="D24" s="133" t="s">
        <v>78</v>
      </c>
      <c r="E24" s="134">
        <v>9</v>
      </c>
      <c r="F24" s="138"/>
      <c r="G24" s="139"/>
      <c r="H24" s="134"/>
      <c r="I24" s="134"/>
      <c r="J24" s="134"/>
      <c r="K24" s="134"/>
      <c r="L24" s="134"/>
      <c r="M24" s="134"/>
      <c r="N24" s="134"/>
      <c r="O24" s="134"/>
      <c r="P24" s="134"/>
      <c r="Q24" s="105"/>
    </row>
    <row r="25" spans="1:17">
      <c r="A25" s="123">
        <v>3</v>
      </c>
      <c r="B25" s="124" t="s">
        <v>53</v>
      </c>
      <c r="C25" s="189" t="s">
        <v>77</v>
      </c>
      <c r="D25" s="126" t="s">
        <v>16</v>
      </c>
      <c r="E25" s="127">
        <v>7</v>
      </c>
      <c r="F25" s="138"/>
      <c r="G25" s="139"/>
      <c r="H25" s="127"/>
      <c r="I25" s="127"/>
      <c r="J25" s="127"/>
      <c r="K25" s="134"/>
      <c r="L25" s="134"/>
      <c r="M25" s="134"/>
      <c r="N25" s="134"/>
      <c r="O25" s="134"/>
      <c r="P25" s="134"/>
      <c r="Q25" s="105"/>
    </row>
    <row r="26" spans="1:17">
      <c r="A26" s="123">
        <v>4</v>
      </c>
      <c r="B26" s="124" t="s">
        <v>53</v>
      </c>
      <c r="C26" s="140" t="s">
        <v>91</v>
      </c>
      <c r="D26" s="126" t="s">
        <v>78</v>
      </c>
      <c r="E26" s="127">
        <v>56.6</v>
      </c>
      <c r="F26" s="138"/>
      <c r="G26" s="139"/>
      <c r="H26" s="141"/>
      <c r="I26" s="127"/>
      <c r="J26" s="131"/>
      <c r="K26" s="134"/>
      <c r="L26" s="134"/>
      <c r="M26" s="134"/>
      <c r="N26" s="134"/>
      <c r="O26" s="134"/>
      <c r="P26" s="134"/>
      <c r="Q26" s="105"/>
    </row>
    <row r="27" spans="1:17">
      <c r="A27" s="123">
        <v>5</v>
      </c>
      <c r="B27" s="124" t="s">
        <v>53</v>
      </c>
      <c r="C27" s="140" t="s">
        <v>92</v>
      </c>
      <c r="D27" s="126" t="s">
        <v>78</v>
      </c>
      <c r="E27" s="127">
        <v>193.96</v>
      </c>
      <c r="F27" s="138"/>
      <c r="G27" s="139"/>
      <c r="H27" s="141"/>
      <c r="I27" s="127"/>
      <c r="J27" s="131"/>
      <c r="K27" s="134"/>
      <c r="L27" s="134"/>
      <c r="M27" s="134"/>
      <c r="N27" s="134"/>
      <c r="O27" s="134"/>
      <c r="P27" s="134"/>
      <c r="Q27" s="105"/>
    </row>
    <row r="28" spans="1:17" ht="12.75" customHeight="1">
      <c r="A28" s="123">
        <v>6</v>
      </c>
      <c r="B28" s="124" t="s">
        <v>53</v>
      </c>
      <c r="C28" s="188" t="s">
        <v>93</v>
      </c>
      <c r="D28" s="126" t="s">
        <v>78</v>
      </c>
      <c r="E28" s="127">
        <f>E26</f>
        <v>56.6</v>
      </c>
      <c r="F28" s="138"/>
      <c r="G28" s="139"/>
      <c r="H28" s="127"/>
      <c r="I28" s="127"/>
      <c r="J28" s="131"/>
      <c r="K28" s="134"/>
      <c r="L28" s="134"/>
      <c r="M28" s="134"/>
      <c r="N28" s="134"/>
      <c r="O28" s="340"/>
      <c r="P28" s="127"/>
      <c r="Q28" s="105"/>
    </row>
    <row r="29" spans="1:17">
      <c r="A29" s="123">
        <v>7</v>
      </c>
      <c r="B29" s="124" t="s">
        <v>53</v>
      </c>
      <c r="C29" s="189" t="s">
        <v>94</v>
      </c>
      <c r="D29" s="126" t="s">
        <v>80</v>
      </c>
      <c r="E29" s="127">
        <v>9</v>
      </c>
      <c r="F29" s="138"/>
      <c r="G29" s="139"/>
      <c r="H29" s="127"/>
      <c r="I29" s="127"/>
      <c r="J29" s="131"/>
      <c r="K29" s="134"/>
      <c r="L29" s="134"/>
      <c r="M29" s="134"/>
      <c r="N29" s="134"/>
      <c r="O29" s="340"/>
      <c r="P29" s="127"/>
      <c r="Q29" s="105"/>
    </row>
    <row r="30" spans="1:17" ht="26.25" customHeight="1">
      <c r="A30" s="123">
        <v>8</v>
      </c>
      <c r="B30" s="124" t="s">
        <v>53</v>
      </c>
      <c r="C30" s="188" t="s">
        <v>95</v>
      </c>
      <c r="D30" s="126" t="s">
        <v>89</v>
      </c>
      <c r="E30" s="127">
        <v>14</v>
      </c>
      <c r="F30" s="138"/>
      <c r="G30" s="139"/>
      <c r="H30" s="142"/>
      <c r="I30" s="142"/>
      <c r="J30" s="143"/>
      <c r="K30" s="134"/>
      <c r="L30" s="134"/>
      <c r="M30" s="134"/>
      <c r="N30" s="134"/>
      <c r="O30" s="340"/>
      <c r="P30" s="127"/>
      <c r="Q30" s="105"/>
    </row>
    <row r="31" spans="1:17" ht="13.5">
      <c r="A31" s="123">
        <v>9</v>
      </c>
      <c r="B31" s="124"/>
      <c r="C31" s="132" t="s">
        <v>51</v>
      </c>
      <c r="D31" s="126"/>
      <c r="E31" s="127"/>
      <c r="F31" s="144"/>
      <c r="G31" s="138"/>
      <c r="H31" s="127"/>
      <c r="I31" s="127"/>
      <c r="J31" s="131"/>
      <c r="K31" s="131"/>
      <c r="L31" s="131"/>
      <c r="M31" s="131"/>
      <c r="N31" s="131"/>
      <c r="O31" s="341"/>
      <c r="P31" s="131"/>
      <c r="Q31" s="105"/>
    </row>
    <row r="32" spans="1:17" ht="15.75">
      <c r="A32" s="123">
        <v>10</v>
      </c>
      <c r="B32" s="124" t="s">
        <v>53</v>
      </c>
      <c r="C32" s="140" t="s">
        <v>96</v>
      </c>
      <c r="D32" s="145" t="s">
        <v>182</v>
      </c>
      <c r="E32" s="127">
        <f>E26</f>
        <v>56.6</v>
      </c>
      <c r="F32" s="146"/>
      <c r="G32" s="139"/>
      <c r="H32" s="141"/>
      <c r="I32" s="142"/>
      <c r="J32" s="131"/>
      <c r="K32" s="134"/>
      <c r="L32" s="134"/>
      <c r="M32" s="134"/>
      <c r="N32" s="134"/>
      <c r="O32" s="340"/>
      <c r="P32" s="127"/>
      <c r="Q32" s="105"/>
    </row>
    <row r="33" spans="1:17">
      <c r="A33" s="123">
        <v>11</v>
      </c>
      <c r="B33" s="124"/>
      <c r="C33" s="147" t="s">
        <v>120</v>
      </c>
      <c r="D33" s="148" t="s">
        <v>41</v>
      </c>
      <c r="E33" s="142">
        <f>E32*0.2</f>
        <v>11.32</v>
      </c>
      <c r="F33" s="149"/>
      <c r="G33" s="149"/>
      <c r="H33" s="142"/>
      <c r="I33" s="142"/>
      <c r="J33" s="131"/>
      <c r="K33" s="134"/>
      <c r="L33" s="134"/>
      <c r="M33" s="134"/>
      <c r="N33" s="134"/>
      <c r="O33" s="340"/>
      <c r="P33" s="127"/>
      <c r="Q33" s="105"/>
    </row>
    <row r="34" spans="1:17">
      <c r="A34" s="123">
        <v>12</v>
      </c>
      <c r="B34" s="124"/>
      <c r="C34" s="147" t="s">
        <v>121</v>
      </c>
      <c r="D34" s="148" t="s">
        <v>41</v>
      </c>
      <c r="E34" s="142">
        <f>E32/2*40</f>
        <v>1132</v>
      </c>
      <c r="F34" s="149"/>
      <c r="G34" s="149"/>
      <c r="H34" s="142"/>
      <c r="I34" s="142"/>
      <c r="J34" s="131"/>
      <c r="K34" s="134"/>
      <c r="L34" s="134"/>
      <c r="M34" s="134"/>
      <c r="N34" s="134"/>
      <c r="O34" s="340"/>
      <c r="P34" s="127"/>
      <c r="Q34" s="105"/>
    </row>
    <row r="35" spans="1:17">
      <c r="A35" s="123"/>
      <c r="B35" s="124"/>
      <c r="C35" s="147" t="s">
        <v>86</v>
      </c>
      <c r="D35" s="148" t="s">
        <v>45</v>
      </c>
      <c r="E35" s="142">
        <v>1</v>
      </c>
      <c r="F35" s="149"/>
      <c r="G35" s="149"/>
      <c r="H35" s="142"/>
      <c r="I35" s="142"/>
      <c r="J35" s="131"/>
      <c r="K35" s="186"/>
      <c r="L35" s="186"/>
      <c r="M35" s="186"/>
      <c r="N35" s="186"/>
      <c r="O35" s="186"/>
      <c r="P35" s="127"/>
      <c r="Q35" s="105"/>
    </row>
    <row r="36" spans="1:17">
      <c r="A36" s="123">
        <v>13</v>
      </c>
      <c r="B36" s="124" t="s">
        <v>53</v>
      </c>
      <c r="C36" s="150" t="s">
        <v>122</v>
      </c>
      <c r="D36" s="148" t="s">
        <v>78</v>
      </c>
      <c r="E36" s="142">
        <f>E32</f>
        <v>56.6</v>
      </c>
      <c r="F36" s="146"/>
      <c r="G36" s="139"/>
      <c r="H36" s="142"/>
      <c r="I36" s="142"/>
      <c r="J36" s="143"/>
      <c r="K36" s="151"/>
      <c r="L36" s="152"/>
      <c r="M36" s="151"/>
      <c r="N36" s="151"/>
      <c r="O36" s="342"/>
      <c r="P36" s="343"/>
      <c r="Q36" s="105"/>
    </row>
    <row r="37" spans="1:17">
      <c r="A37" s="123">
        <v>14</v>
      </c>
      <c r="B37" s="124"/>
      <c r="C37" s="147" t="s">
        <v>120</v>
      </c>
      <c r="D37" s="148" t="s">
        <v>41</v>
      </c>
      <c r="E37" s="142">
        <f>E36*0.2</f>
        <v>11.32</v>
      </c>
      <c r="F37" s="149"/>
      <c r="G37" s="149"/>
      <c r="H37" s="142"/>
      <c r="I37" s="142"/>
      <c r="J37" s="143"/>
      <c r="K37" s="151"/>
      <c r="L37" s="152"/>
      <c r="M37" s="151"/>
      <c r="N37" s="151"/>
      <c r="O37" s="342"/>
      <c r="P37" s="343"/>
      <c r="Q37" s="105"/>
    </row>
    <row r="38" spans="1:17">
      <c r="A38" s="123">
        <v>15</v>
      </c>
      <c r="B38" s="124"/>
      <c r="C38" s="147" t="s">
        <v>123</v>
      </c>
      <c r="D38" s="148" t="s">
        <v>97</v>
      </c>
      <c r="E38" s="142">
        <f>E36/3</f>
        <v>18.866666666666667</v>
      </c>
      <c r="F38" s="149"/>
      <c r="G38" s="149"/>
      <c r="H38" s="142"/>
      <c r="I38" s="142"/>
      <c r="J38" s="143"/>
      <c r="K38" s="344"/>
      <c r="L38" s="345"/>
      <c r="M38" s="344"/>
      <c r="N38" s="344"/>
      <c r="O38" s="346"/>
      <c r="P38" s="343"/>
      <c r="Q38" s="105"/>
    </row>
    <row r="39" spans="1:17">
      <c r="A39" s="123"/>
      <c r="B39" s="124"/>
      <c r="C39" s="147" t="s">
        <v>86</v>
      </c>
      <c r="D39" s="148" t="s">
        <v>45</v>
      </c>
      <c r="E39" s="142">
        <v>1</v>
      </c>
      <c r="F39" s="149"/>
      <c r="G39" s="149"/>
      <c r="H39" s="142"/>
      <c r="I39" s="142"/>
      <c r="J39" s="143"/>
      <c r="K39" s="343"/>
      <c r="L39" s="154"/>
      <c r="M39" s="343"/>
      <c r="N39" s="343"/>
      <c r="O39" s="343"/>
      <c r="P39" s="343"/>
      <c r="Q39" s="105"/>
    </row>
    <row r="40" spans="1:17">
      <c r="A40" s="123">
        <v>16</v>
      </c>
      <c r="B40" s="124" t="s">
        <v>53</v>
      </c>
      <c r="C40" s="140" t="s">
        <v>101</v>
      </c>
      <c r="D40" s="126" t="s">
        <v>78</v>
      </c>
      <c r="E40" s="127">
        <f>E32</f>
        <v>56.6</v>
      </c>
      <c r="F40" s="146"/>
      <c r="G40" s="139"/>
      <c r="H40" s="142"/>
      <c r="I40" s="142"/>
      <c r="J40" s="127"/>
      <c r="K40" s="127"/>
      <c r="L40" s="127"/>
      <c r="M40" s="127"/>
      <c r="N40" s="127"/>
      <c r="O40" s="127"/>
      <c r="P40" s="127"/>
      <c r="Q40" s="105"/>
    </row>
    <row r="41" spans="1:17">
      <c r="A41" s="123">
        <v>17</v>
      </c>
      <c r="B41" s="124"/>
      <c r="C41" s="153" t="s">
        <v>102</v>
      </c>
      <c r="D41" s="126" t="s">
        <v>41</v>
      </c>
      <c r="E41" s="127">
        <f>E40*1.65</f>
        <v>93.39</v>
      </c>
      <c r="F41" s="154"/>
      <c r="G41" s="139"/>
      <c r="H41" s="142"/>
      <c r="I41" s="142"/>
      <c r="J41" s="127"/>
      <c r="K41" s="134"/>
      <c r="L41" s="134"/>
      <c r="M41" s="134"/>
      <c r="N41" s="134"/>
      <c r="O41" s="340"/>
      <c r="P41" s="127"/>
      <c r="Q41" s="105"/>
    </row>
    <row r="42" spans="1:17">
      <c r="A42" s="123"/>
      <c r="B42" s="124"/>
      <c r="C42" s="147" t="s">
        <v>86</v>
      </c>
      <c r="D42" s="133" t="s">
        <v>45</v>
      </c>
      <c r="E42" s="127">
        <v>1</v>
      </c>
      <c r="F42" s="154"/>
      <c r="G42" s="139"/>
      <c r="H42" s="142"/>
      <c r="I42" s="142"/>
      <c r="J42" s="127"/>
      <c r="K42" s="134"/>
      <c r="L42" s="134"/>
      <c r="M42" s="134"/>
      <c r="N42" s="134"/>
      <c r="O42" s="340"/>
      <c r="P42" s="127"/>
      <c r="Q42" s="105"/>
    </row>
    <row r="43" spans="1:17">
      <c r="A43" s="123">
        <v>18</v>
      </c>
      <c r="B43" s="124" t="s">
        <v>53</v>
      </c>
      <c r="C43" s="140" t="s">
        <v>98</v>
      </c>
      <c r="D43" s="148" t="s">
        <v>78</v>
      </c>
      <c r="E43" s="155">
        <f>E32</f>
        <v>56.6</v>
      </c>
      <c r="F43" s="146"/>
      <c r="G43" s="139"/>
      <c r="H43" s="142"/>
      <c r="I43" s="142"/>
      <c r="J43" s="143"/>
      <c r="K43" s="134"/>
      <c r="L43" s="134"/>
      <c r="M43" s="134"/>
      <c r="N43" s="134"/>
      <c r="O43" s="340"/>
      <c r="P43" s="127"/>
      <c r="Q43" s="105"/>
    </row>
    <row r="44" spans="1:17">
      <c r="A44" s="123">
        <v>19</v>
      </c>
      <c r="B44" s="124"/>
      <c r="C44" s="147" t="s">
        <v>120</v>
      </c>
      <c r="D44" s="148" t="s">
        <v>41</v>
      </c>
      <c r="E44" s="142">
        <f>E43*0.2</f>
        <v>11.32</v>
      </c>
      <c r="F44" s="149"/>
      <c r="G44" s="149"/>
      <c r="H44" s="142"/>
      <c r="I44" s="142"/>
      <c r="J44" s="143"/>
      <c r="K44" s="134"/>
      <c r="L44" s="134"/>
      <c r="M44" s="134"/>
      <c r="N44" s="134"/>
      <c r="O44" s="340"/>
      <c r="P44" s="127"/>
      <c r="Q44" s="105"/>
    </row>
    <row r="45" spans="1:17">
      <c r="A45" s="123">
        <v>20</v>
      </c>
      <c r="B45" s="124"/>
      <c r="C45" s="156" t="s">
        <v>124</v>
      </c>
      <c r="D45" s="148" t="s">
        <v>78</v>
      </c>
      <c r="E45" s="142">
        <f>E43*1.1</f>
        <v>62.260000000000005</v>
      </c>
      <c r="F45" s="149"/>
      <c r="G45" s="149"/>
      <c r="H45" s="142"/>
      <c r="I45" s="142"/>
      <c r="J45" s="143"/>
      <c r="K45" s="134"/>
      <c r="L45" s="134"/>
      <c r="M45" s="134"/>
      <c r="N45" s="134"/>
      <c r="O45" s="340"/>
      <c r="P45" s="127"/>
      <c r="Q45" s="105"/>
    </row>
    <row r="46" spans="1:17">
      <c r="A46" s="123">
        <v>21</v>
      </c>
      <c r="B46" s="124"/>
      <c r="C46" s="157" t="s">
        <v>125</v>
      </c>
      <c r="D46" s="148" t="s">
        <v>97</v>
      </c>
      <c r="E46" s="142">
        <f>E43/3</f>
        <v>18.866666666666667</v>
      </c>
      <c r="F46" s="149"/>
      <c r="G46" s="149"/>
      <c r="H46" s="142"/>
      <c r="I46" s="142"/>
      <c r="J46" s="143"/>
      <c r="K46" s="134"/>
      <c r="L46" s="134"/>
      <c r="M46" s="134"/>
      <c r="N46" s="134"/>
      <c r="O46" s="340"/>
      <c r="P46" s="127"/>
      <c r="Q46" s="105"/>
    </row>
    <row r="47" spans="1:17">
      <c r="A47" s="123">
        <v>22</v>
      </c>
      <c r="B47" s="124"/>
      <c r="C47" s="156" t="s">
        <v>99</v>
      </c>
      <c r="D47" s="148" t="s">
        <v>41</v>
      </c>
      <c r="E47" s="142">
        <f>E43*0.8</f>
        <v>45.28</v>
      </c>
      <c r="F47" s="149"/>
      <c r="G47" s="149"/>
      <c r="H47" s="142"/>
      <c r="I47" s="142"/>
      <c r="J47" s="143"/>
      <c r="K47" s="134"/>
      <c r="L47" s="134"/>
      <c r="M47" s="134"/>
      <c r="N47" s="134"/>
      <c r="O47" s="134"/>
      <c r="P47" s="134"/>
      <c r="Q47" s="105"/>
    </row>
    <row r="48" spans="1:17">
      <c r="A48" s="123">
        <v>23</v>
      </c>
      <c r="B48" s="124"/>
      <c r="C48" s="156" t="s">
        <v>100</v>
      </c>
      <c r="D48" s="148" t="s">
        <v>78</v>
      </c>
      <c r="E48" s="142">
        <f>E43</f>
        <v>56.6</v>
      </c>
      <c r="F48" s="149"/>
      <c r="G48" s="149"/>
      <c r="H48" s="142"/>
      <c r="I48" s="142"/>
      <c r="J48" s="143"/>
      <c r="K48" s="134"/>
      <c r="L48" s="134"/>
      <c r="M48" s="134"/>
      <c r="N48" s="134"/>
      <c r="O48" s="134"/>
      <c r="P48" s="134"/>
      <c r="Q48" s="105"/>
    </row>
    <row r="49" spans="1:17" ht="13.5">
      <c r="A49" s="123">
        <v>24</v>
      </c>
      <c r="B49" s="124"/>
      <c r="C49" s="132" t="s">
        <v>39</v>
      </c>
      <c r="D49" s="126"/>
      <c r="E49" s="127"/>
      <c r="F49" s="144"/>
      <c r="G49" s="138"/>
      <c r="H49" s="127"/>
      <c r="I49" s="127"/>
      <c r="J49" s="127"/>
      <c r="K49" s="134"/>
      <c r="L49" s="134"/>
      <c r="M49" s="134"/>
      <c r="N49" s="134"/>
      <c r="O49" s="134"/>
      <c r="P49" s="134"/>
      <c r="Q49" s="105"/>
    </row>
    <row r="50" spans="1:17" ht="26.25" customHeight="1">
      <c r="A50" s="123">
        <v>25</v>
      </c>
      <c r="B50" s="124" t="s">
        <v>53</v>
      </c>
      <c r="C50" s="188" t="s">
        <v>191</v>
      </c>
      <c r="D50" s="126" t="s">
        <v>78</v>
      </c>
      <c r="E50" s="127">
        <v>310.36</v>
      </c>
      <c r="F50" s="144"/>
      <c r="G50" s="139"/>
      <c r="H50" s="127"/>
      <c r="I50" s="127"/>
      <c r="J50" s="131"/>
      <c r="K50" s="134"/>
      <c r="L50" s="134"/>
      <c r="M50" s="134"/>
      <c r="N50" s="134"/>
      <c r="O50" s="134"/>
      <c r="P50" s="127"/>
      <c r="Q50" s="105"/>
    </row>
    <row r="51" spans="1:17">
      <c r="A51" s="123">
        <v>26</v>
      </c>
      <c r="B51" s="124" t="s">
        <v>53</v>
      </c>
      <c r="C51" s="140" t="s">
        <v>103</v>
      </c>
      <c r="D51" s="126" t="s">
        <v>78</v>
      </c>
      <c r="E51" s="127">
        <f>E50-E27</f>
        <v>116.4</v>
      </c>
      <c r="F51" s="144"/>
      <c r="G51" s="139"/>
      <c r="H51" s="127"/>
      <c r="I51" s="127"/>
      <c r="J51" s="131"/>
      <c r="K51" s="134"/>
      <c r="L51" s="134"/>
      <c r="M51" s="134"/>
      <c r="N51" s="134"/>
      <c r="O51" s="134"/>
      <c r="P51" s="127"/>
      <c r="Q51" s="105"/>
    </row>
    <row r="52" spans="1:17" ht="25.5">
      <c r="A52" s="123">
        <v>27</v>
      </c>
      <c r="B52" s="124" t="s">
        <v>53</v>
      </c>
      <c r="C52" s="140" t="s">
        <v>192</v>
      </c>
      <c r="D52" s="126" t="s">
        <v>78</v>
      </c>
      <c r="E52" s="127">
        <v>4.5</v>
      </c>
      <c r="F52" s="158"/>
      <c r="G52" s="139"/>
      <c r="H52" s="131"/>
      <c r="I52" s="131"/>
      <c r="J52" s="131"/>
      <c r="K52" s="159"/>
      <c r="L52" s="159"/>
      <c r="M52" s="159"/>
      <c r="N52" s="159"/>
      <c r="O52" s="159"/>
      <c r="P52" s="159"/>
      <c r="Q52" s="105"/>
    </row>
    <row r="53" spans="1:17">
      <c r="A53" s="123">
        <v>28</v>
      </c>
      <c r="B53" s="124"/>
      <c r="C53" s="153" t="s">
        <v>138</v>
      </c>
      <c r="D53" s="126" t="s">
        <v>46</v>
      </c>
      <c r="E53" s="160">
        <v>6</v>
      </c>
      <c r="F53" s="130"/>
      <c r="G53" s="130"/>
      <c r="H53" s="131"/>
      <c r="I53" s="131"/>
      <c r="J53" s="131"/>
      <c r="K53" s="159"/>
      <c r="L53" s="159"/>
      <c r="M53" s="159"/>
      <c r="N53" s="159"/>
      <c r="O53" s="159"/>
      <c r="P53" s="159"/>
      <c r="Q53" s="105"/>
    </row>
    <row r="54" spans="1:17">
      <c r="A54" s="123">
        <v>29</v>
      </c>
      <c r="B54" s="124"/>
      <c r="C54" s="153" t="s">
        <v>139</v>
      </c>
      <c r="D54" s="126" t="s">
        <v>46</v>
      </c>
      <c r="E54" s="160">
        <v>24</v>
      </c>
      <c r="F54" s="130"/>
      <c r="G54" s="130"/>
      <c r="H54" s="131"/>
      <c r="I54" s="131"/>
      <c r="J54" s="131"/>
      <c r="K54" s="159"/>
      <c r="L54" s="159"/>
      <c r="M54" s="159"/>
      <c r="N54" s="159"/>
      <c r="O54" s="159"/>
      <c r="P54" s="159"/>
      <c r="Q54" s="105"/>
    </row>
    <row r="55" spans="1:17">
      <c r="A55" s="123">
        <v>30</v>
      </c>
      <c r="B55" s="124"/>
      <c r="C55" s="153" t="s">
        <v>140</v>
      </c>
      <c r="D55" s="126" t="s">
        <v>78</v>
      </c>
      <c r="E55" s="127">
        <f>E52*1.1</f>
        <v>4.95</v>
      </c>
      <c r="F55" s="130"/>
      <c r="G55" s="130"/>
      <c r="H55" s="131"/>
      <c r="I55" s="131"/>
      <c r="J55" s="131"/>
      <c r="K55" s="159"/>
      <c r="L55" s="159"/>
      <c r="M55" s="159"/>
      <c r="N55" s="159"/>
      <c r="O55" s="159"/>
      <c r="P55" s="159"/>
      <c r="Q55" s="105"/>
    </row>
    <row r="56" spans="1:17">
      <c r="A56" s="123">
        <v>31</v>
      </c>
      <c r="B56" s="124"/>
      <c r="C56" s="153" t="s">
        <v>141</v>
      </c>
      <c r="D56" s="161" t="s">
        <v>137</v>
      </c>
      <c r="E56" s="160">
        <f>E52*30</f>
        <v>135</v>
      </c>
      <c r="F56" s="130"/>
      <c r="G56" s="130"/>
      <c r="H56" s="131"/>
      <c r="I56" s="131"/>
      <c r="J56" s="131"/>
      <c r="K56" s="159"/>
      <c r="L56" s="159"/>
      <c r="M56" s="159"/>
      <c r="N56" s="159"/>
      <c r="O56" s="159"/>
      <c r="P56" s="159"/>
      <c r="Q56" s="105"/>
    </row>
    <row r="57" spans="1:17">
      <c r="A57" s="123">
        <v>32</v>
      </c>
      <c r="B57" s="124"/>
      <c r="C57" s="162" t="s">
        <v>142</v>
      </c>
      <c r="D57" s="161" t="s">
        <v>137</v>
      </c>
      <c r="E57" s="160">
        <f>E53*4</f>
        <v>24</v>
      </c>
      <c r="F57" s="130"/>
      <c r="G57" s="130"/>
      <c r="H57" s="131"/>
      <c r="I57" s="131"/>
      <c r="J57" s="131"/>
      <c r="K57" s="159"/>
      <c r="L57" s="159"/>
      <c r="M57" s="159"/>
      <c r="N57" s="159"/>
      <c r="O57" s="159"/>
      <c r="P57" s="159"/>
      <c r="Q57" s="105"/>
    </row>
    <row r="58" spans="1:17">
      <c r="A58" s="123">
        <v>33</v>
      </c>
      <c r="B58" s="124"/>
      <c r="C58" s="153" t="s">
        <v>143</v>
      </c>
      <c r="D58" s="126" t="s">
        <v>78</v>
      </c>
      <c r="E58" s="127">
        <f>E52*1.1</f>
        <v>4.95</v>
      </c>
      <c r="F58" s="130"/>
      <c r="G58" s="130"/>
      <c r="H58" s="131"/>
      <c r="I58" s="131"/>
      <c r="J58" s="131"/>
      <c r="K58" s="159"/>
      <c r="L58" s="159"/>
      <c r="M58" s="159"/>
      <c r="N58" s="159"/>
      <c r="O58" s="159"/>
      <c r="P58" s="159"/>
      <c r="Q58" s="105"/>
    </row>
    <row r="59" spans="1:17">
      <c r="A59" s="123">
        <v>34</v>
      </c>
      <c r="B59" s="124"/>
      <c r="C59" s="162" t="s">
        <v>144</v>
      </c>
      <c r="D59" s="161" t="s">
        <v>46</v>
      </c>
      <c r="E59" s="160">
        <v>10</v>
      </c>
      <c r="F59" s="130"/>
      <c r="G59" s="130"/>
      <c r="H59" s="131"/>
      <c r="I59" s="131"/>
      <c r="J59" s="131"/>
      <c r="K59" s="159"/>
      <c r="L59" s="159"/>
      <c r="M59" s="159"/>
      <c r="N59" s="159"/>
      <c r="O59" s="159"/>
      <c r="P59" s="159"/>
      <c r="Q59" s="105"/>
    </row>
    <row r="60" spans="1:17">
      <c r="A60" s="123">
        <v>35</v>
      </c>
      <c r="B60" s="124" t="s">
        <v>53</v>
      </c>
      <c r="C60" s="140" t="s">
        <v>105</v>
      </c>
      <c r="D60" s="126" t="s">
        <v>78</v>
      </c>
      <c r="E60" s="127">
        <v>110</v>
      </c>
      <c r="F60" s="138"/>
      <c r="G60" s="139"/>
      <c r="H60" s="142"/>
      <c r="I60" s="142"/>
      <c r="J60" s="127"/>
      <c r="K60" s="134"/>
      <c r="L60" s="134"/>
      <c r="M60" s="134"/>
      <c r="N60" s="134"/>
      <c r="O60" s="134"/>
      <c r="P60" s="127"/>
      <c r="Q60" s="105"/>
    </row>
    <row r="61" spans="1:17">
      <c r="A61" s="123">
        <v>36</v>
      </c>
      <c r="B61" s="124"/>
      <c r="C61" s="153" t="s">
        <v>102</v>
      </c>
      <c r="D61" s="126" t="s">
        <v>41</v>
      </c>
      <c r="E61" s="127">
        <f>E60*1.65</f>
        <v>181.5</v>
      </c>
      <c r="F61" s="138"/>
      <c r="G61" s="138"/>
      <c r="H61" s="142"/>
      <c r="I61" s="142"/>
      <c r="J61" s="127"/>
      <c r="K61" s="134"/>
      <c r="L61" s="134"/>
      <c r="M61" s="134"/>
      <c r="N61" s="134"/>
      <c r="O61" s="134"/>
      <c r="P61" s="127"/>
      <c r="Q61" s="105"/>
    </row>
    <row r="62" spans="1:17">
      <c r="A62" s="123">
        <v>37</v>
      </c>
      <c r="B62" s="124" t="s">
        <v>53</v>
      </c>
      <c r="C62" s="140" t="s">
        <v>104</v>
      </c>
      <c r="D62" s="126" t="s">
        <v>78</v>
      </c>
      <c r="E62" s="127">
        <f>E50</f>
        <v>310.36</v>
      </c>
      <c r="F62" s="144"/>
      <c r="G62" s="139"/>
      <c r="H62" s="142"/>
      <c r="I62" s="142"/>
      <c r="J62" s="131"/>
      <c r="K62" s="134"/>
      <c r="L62" s="134"/>
      <c r="M62" s="134"/>
      <c r="N62" s="134"/>
      <c r="O62" s="134"/>
      <c r="P62" s="127"/>
      <c r="Q62" s="105"/>
    </row>
    <row r="63" spans="1:17">
      <c r="A63" s="123">
        <v>38</v>
      </c>
      <c r="B63" s="124"/>
      <c r="C63" s="147" t="s">
        <v>120</v>
      </c>
      <c r="D63" s="148" t="s">
        <v>41</v>
      </c>
      <c r="E63" s="142">
        <f>E62*0.2</f>
        <v>62.072000000000003</v>
      </c>
      <c r="F63" s="163"/>
      <c r="G63" s="163"/>
      <c r="H63" s="142"/>
      <c r="I63" s="142"/>
      <c r="J63" s="164"/>
      <c r="K63" s="134"/>
      <c r="L63" s="134"/>
      <c r="M63" s="134"/>
      <c r="N63" s="134"/>
      <c r="O63" s="134"/>
      <c r="P63" s="127"/>
      <c r="Q63" s="105"/>
    </row>
    <row r="64" spans="1:17">
      <c r="A64" s="123">
        <v>39</v>
      </c>
      <c r="B64" s="124"/>
      <c r="C64" s="156" t="s">
        <v>124</v>
      </c>
      <c r="D64" s="148" t="s">
        <v>78</v>
      </c>
      <c r="E64" s="142">
        <f>E62*1.1</f>
        <v>341.39600000000002</v>
      </c>
      <c r="F64" s="163"/>
      <c r="G64" s="163"/>
      <c r="H64" s="142"/>
      <c r="I64" s="142"/>
      <c r="J64" s="164"/>
      <c r="K64" s="134"/>
      <c r="L64" s="134"/>
      <c r="M64" s="134"/>
      <c r="N64" s="134"/>
      <c r="O64" s="134"/>
      <c r="P64" s="127"/>
      <c r="Q64" s="105"/>
    </row>
    <row r="65" spans="1:17">
      <c r="A65" s="123">
        <v>40</v>
      </c>
      <c r="B65" s="124"/>
      <c r="C65" s="157" t="s">
        <v>125</v>
      </c>
      <c r="D65" s="148" t="s">
        <v>97</v>
      </c>
      <c r="E65" s="142">
        <f>E62/5</f>
        <v>62.072000000000003</v>
      </c>
      <c r="F65" s="163"/>
      <c r="G65" s="163"/>
      <c r="H65" s="142"/>
      <c r="I65" s="142"/>
      <c r="J65" s="164"/>
      <c r="K65" s="134"/>
      <c r="L65" s="134"/>
      <c r="M65" s="134"/>
      <c r="N65" s="134"/>
      <c r="O65" s="134"/>
      <c r="P65" s="134"/>
      <c r="Q65" s="105"/>
    </row>
    <row r="66" spans="1:17">
      <c r="A66" s="123">
        <v>41</v>
      </c>
      <c r="B66" s="124"/>
      <c r="C66" s="156" t="s">
        <v>99</v>
      </c>
      <c r="D66" s="148" t="s">
        <v>41</v>
      </c>
      <c r="E66" s="142">
        <f>E62*0.5</f>
        <v>155.18</v>
      </c>
      <c r="F66" s="163"/>
      <c r="G66" s="163"/>
      <c r="H66" s="142"/>
      <c r="I66" s="142"/>
      <c r="J66" s="164"/>
      <c r="K66" s="134"/>
      <c r="L66" s="134"/>
      <c r="M66" s="134"/>
      <c r="N66" s="134"/>
      <c r="O66" s="134"/>
      <c r="P66" s="134"/>
      <c r="Q66" s="105"/>
    </row>
    <row r="67" spans="1:17">
      <c r="A67" s="123">
        <v>42</v>
      </c>
      <c r="B67" s="124"/>
      <c r="C67" s="156" t="s">
        <v>100</v>
      </c>
      <c r="D67" s="148" t="s">
        <v>78</v>
      </c>
      <c r="E67" s="142">
        <f>E62</f>
        <v>310.36</v>
      </c>
      <c r="F67" s="163"/>
      <c r="G67" s="163"/>
      <c r="H67" s="142"/>
      <c r="I67" s="142"/>
      <c r="J67" s="164"/>
      <c r="K67" s="134"/>
      <c r="L67" s="134"/>
      <c r="M67" s="134"/>
      <c r="N67" s="134"/>
      <c r="O67" s="134"/>
      <c r="P67" s="127"/>
      <c r="Q67" s="105"/>
    </row>
    <row r="68" spans="1:17">
      <c r="A68" s="123">
        <v>43</v>
      </c>
      <c r="B68" s="124" t="s">
        <v>53</v>
      </c>
      <c r="C68" s="165" t="s">
        <v>129</v>
      </c>
      <c r="D68" s="166" t="s">
        <v>130</v>
      </c>
      <c r="E68" s="141">
        <v>35</v>
      </c>
      <c r="F68" s="146"/>
      <c r="G68" s="139"/>
      <c r="H68" s="167"/>
      <c r="I68" s="167"/>
      <c r="J68" s="141"/>
      <c r="K68" s="168"/>
      <c r="L68" s="146"/>
      <c r="M68" s="143"/>
      <c r="N68" s="143"/>
      <c r="O68" s="143"/>
      <c r="P68" s="141"/>
      <c r="Q68" s="105"/>
    </row>
    <row r="69" spans="1:17">
      <c r="A69" s="123">
        <v>44</v>
      </c>
      <c r="B69" s="124" t="s">
        <v>53</v>
      </c>
      <c r="C69" s="150" t="s">
        <v>131</v>
      </c>
      <c r="D69" s="166" t="s">
        <v>130</v>
      </c>
      <c r="E69" s="141">
        <f t="shared" ref="E69:E75" si="0">E68</f>
        <v>35</v>
      </c>
      <c r="F69" s="146"/>
      <c r="G69" s="139"/>
      <c r="H69" s="167"/>
      <c r="I69" s="167"/>
      <c r="J69" s="141"/>
      <c r="K69" s="168"/>
      <c r="L69" s="146"/>
      <c r="M69" s="143"/>
      <c r="N69" s="143"/>
      <c r="O69" s="143"/>
      <c r="P69" s="141"/>
      <c r="Q69" s="105"/>
    </row>
    <row r="70" spans="1:17">
      <c r="A70" s="123">
        <v>45</v>
      </c>
      <c r="B70" s="124" t="s">
        <v>53</v>
      </c>
      <c r="C70" s="150" t="s">
        <v>132</v>
      </c>
      <c r="D70" s="166" t="s">
        <v>130</v>
      </c>
      <c r="E70" s="141">
        <f t="shared" si="0"/>
        <v>35</v>
      </c>
      <c r="F70" s="146"/>
      <c r="G70" s="139"/>
      <c r="H70" s="167"/>
      <c r="I70" s="167"/>
      <c r="J70" s="141"/>
      <c r="K70" s="168"/>
      <c r="L70" s="146"/>
      <c r="M70" s="143"/>
      <c r="N70" s="143"/>
      <c r="O70" s="143"/>
      <c r="P70" s="141"/>
      <c r="Q70" s="105"/>
    </row>
    <row r="71" spans="1:17">
      <c r="A71" s="123">
        <v>46</v>
      </c>
      <c r="B71" s="124" t="s">
        <v>53</v>
      </c>
      <c r="C71" s="150" t="s">
        <v>133</v>
      </c>
      <c r="D71" s="166" t="s">
        <v>130</v>
      </c>
      <c r="E71" s="141">
        <f t="shared" si="0"/>
        <v>35</v>
      </c>
      <c r="F71" s="146"/>
      <c r="G71" s="139"/>
      <c r="H71" s="167"/>
      <c r="I71" s="167"/>
      <c r="J71" s="141"/>
      <c r="K71" s="168"/>
      <c r="L71" s="146"/>
      <c r="M71" s="143"/>
      <c r="N71" s="143"/>
      <c r="O71" s="143"/>
      <c r="P71" s="141"/>
      <c r="Q71" s="105"/>
    </row>
    <row r="72" spans="1:17">
      <c r="A72" s="123">
        <v>47</v>
      </c>
      <c r="B72" s="124" t="s">
        <v>53</v>
      </c>
      <c r="C72" s="150" t="s">
        <v>134</v>
      </c>
      <c r="D72" s="166" t="s">
        <v>130</v>
      </c>
      <c r="E72" s="141">
        <f t="shared" si="0"/>
        <v>35</v>
      </c>
      <c r="F72" s="146"/>
      <c r="G72" s="139"/>
      <c r="H72" s="167"/>
      <c r="I72" s="167"/>
      <c r="J72" s="141"/>
      <c r="K72" s="168"/>
      <c r="L72" s="146"/>
      <c r="M72" s="143"/>
      <c r="N72" s="143"/>
      <c r="O72" s="143"/>
      <c r="P72" s="141"/>
      <c r="Q72" s="105"/>
    </row>
    <row r="73" spans="1:17">
      <c r="A73" s="123">
        <v>48</v>
      </c>
      <c r="B73" s="124" t="s">
        <v>53</v>
      </c>
      <c r="C73" s="150" t="s">
        <v>132</v>
      </c>
      <c r="D73" s="166" t="s">
        <v>130</v>
      </c>
      <c r="E73" s="141">
        <f t="shared" si="0"/>
        <v>35</v>
      </c>
      <c r="F73" s="146"/>
      <c r="G73" s="139"/>
      <c r="H73" s="167"/>
      <c r="I73" s="167"/>
      <c r="J73" s="141"/>
      <c r="K73" s="168"/>
      <c r="L73" s="146"/>
      <c r="M73" s="143"/>
      <c r="N73" s="143"/>
      <c r="O73" s="143"/>
      <c r="P73" s="141"/>
      <c r="Q73" s="105"/>
    </row>
    <row r="74" spans="1:17">
      <c r="A74" s="123">
        <v>49</v>
      </c>
      <c r="B74" s="124" t="s">
        <v>53</v>
      </c>
      <c r="C74" s="150" t="s">
        <v>135</v>
      </c>
      <c r="D74" s="166" t="s">
        <v>130</v>
      </c>
      <c r="E74" s="141">
        <f t="shared" si="0"/>
        <v>35</v>
      </c>
      <c r="F74" s="146"/>
      <c r="G74" s="139"/>
      <c r="H74" s="167"/>
      <c r="I74" s="167"/>
      <c r="J74" s="141"/>
      <c r="K74" s="168"/>
      <c r="L74" s="146"/>
      <c r="M74" s="143"/>
      <c r="N74" s="143"/>
      <c r="O74" s="143"/>
      <c r="P74" s="141"/>
      <c r="Q74" s="105"/>
    </row>
    <row r="75" spans="1:17">
      <c r="A75" s="123">
        <v>50</v>
      </c>
      <c r="B75" s="124" t="s">
        <v>53</v>
      </c>
      <c r="C75" s="150" t="s">
        <v>136</v>
      </c>
      <c r="D75" s="166" t="s">
        <v>130</v>
      </c>
      <c r="E75" s="141">
        <f t="shared" si="0"/>
        <v>35</v>
      </c>
      <c r="F75" s="146"/>
      <c r="G75" s="139"/>
      <c r="H75" s="141"/>
      <c r="I75" s="141"/>
      <c r="J75" s="141"/>
      <c r="K75" s="168"/>
      <c r="L75" s="146"/>
      <c r="M75" s="143"/>
      <c r="N75" s="143"/>
      <c r="O75" s="143"/>
      <c r="P75" s="141"/>
      <c r="Q75" s="105"/>
    </row>
    <row r="76" spans="1:17" ht="13.5">
      <c r="A76" s="123">
        <v>51</v>
      </c>
      <c r="B76" s="124"/>
      <c r="C76" s="132" t="s">
        <v>38</v>
      </c>
      <c r="D76" s="126"/>
      <c r="E76" s="127"/>
      <c r="F76" s="144"/>
      <c r="G76" s="138"/>
      <c r="H76" s="127"/>
      <c r="I76" s="127"/>
      <c r="J76" s="127"/>
      <c r="K76" s="134"/>
      <c r="L76" s="134"/>
      <c r="M76" s="134"/>
      <c r="N76" s="134"/>
      <c r="O76" s="134"/>
      <c r="P76" s="127"/>
      <c r="Q76" s="105"/>
    </row>
    <row r="77" spans="1:17" ht="36.75" customHeight="1">
      <c r="A77" s="123">
        <v>52</v>
      </c>
      <c r="B77" s="124" t="s">
        <v>53</v>
      </c>
      <c r="C77" s="221" t="s">
        <v>233</v>
      </c>
      <c r="D77" s="169" t="s">
        <v>78</v>
      </c>
      <c r="E77" s="155">
        <v>56.6</v>
      </c>
      <c r="F77" s="138"/>
      <c r="G77" s="139"/>
      <c r="H77" s="170"/>
      <c r="I77" s="170"/>
      <c r="J77" s="171"/>
      <c r="K77" s="134"/>
      <c r="L77" s="134"/>
      <c r="M77" s="134"/>
      <c r="N77" s="134"/>
      <c r="O77" s="134"/>
      <c r="P77" s="127"/>
      <c r="Q77" s="105"/>
    </row>
    <row r="78" spans="1:17" ht="13.5">
      <c r="A78" s="123">
        <v>53</v>
      </c>
      <c r="B78" s="124"/>
      <c r="C78" s="132" t="s">
        <v>52</v>
      </c>
      <c r="D78" s="126"/>
      <c r="E78" s="127"/>
      <c r="F78" s="144"/>
      <c r="G78" s="138"/>
      <c r="H78" s="127"/>
      <c r="I78" s="127"/>
      <c r="J78" s="127"/>
      <c r="K78" s="134"/>
      <c r="L78" s="134"/>
      <c r="M78" s="134"/>
      <c r="N78" s="134"/>
      <c r="O78" s="134"/>
      <c r="P78" s="134"/>
      <c r="Q78" s="105"/>
    </row>
    <row r="79" spans="1:17" ht="38.25">
      <c r="A79" s="123">
        <v>54</v>
      </c>
      <c r="B79" s="124" t="s">
        <v>53</v>
      </c>
      <c r="C79" s="172" t="s">
        <v>194</v>
      </c>
      <c r="D79" s="126" t="s">
        <v>16</v>
      </c>
      <c r="E79" s="127">
        <v>3</v>
      </c>
      <c r="F79" s="138"/>
      <c r="G79" s="139"/>
      <c r="H79" s="127"/>
      <c r="I79" s="127"/>
      <c r="J79" s="127"/>
      <c r="K79" s="134"/>
      <c r="L79" s="134"/>
      <c r="M79" s="134"/>
      <c r="N79" s="134"/>
      <c r="O79" s="134"/>
      <c r="P79" s="134"/>
      <c r="Q79" s="105"/>
    </row>
    <row r="80" spans="1:17">
      <c r="A80" s="123">
        <v>55</v>
      </c>
      <c r="B80" s="124"/>
      <c r="C80" s="157" t="s">
        <v>195</v>
      </c>
      <c r="D80" s="126" t="s">
        <v>45</v>
      </c>
      <c r="E80" s="127">
        <v>2</v>
      </c>
      <c r="F80" s="138"/>
      <c r="G80" s="138"/>
      <c r="H80" s="127"/>
      <c r="I80" s="141"/>
      <c r="J80" s="127"/>
      <c r="K80" s="134"/>
      <c r="L80" s="134"/>
      <c r="M80" s="134"/>
      <c r="N80" s="134"/>
      <c r="O80" s="134"/>
      <c r="P80" s="134"/>
      <c r="Q80" s="105"/>
    </row>
    <row r="81" spans="1:17">
      <c r="A81" s="123">
        <v>56</v>
      </c>
      <c r="B81" s="124"/>
      <c r="C81" s="157" t="s">
        <v>196</v>
      </c>
      <c r="D81" s="126" t="s">
        <v>45</v>
      </c>
      <c r="E81" s="127">
        <v>1</v>
      </c>
      <c r="F81" s="138"/>
      <c r="G81" s="138"/>
      <c r="H81" s="127"/>
      <c r="I81" s="141"/>
      <c r="J81" s="127"/>
      <c r="K81" s="134"/>
      <c r="L81" s="134"/>
      <c r="M81" s="134"/>
      <c r="N81" s="134"/>
      <c r="O81" s="134"/>
      <c r="P81" s="134"/>
      <c r="Q81" s="105"/>
    </row>
    <row r="82" spans="1:17" ht="25.5">
      <c r="A82" s="123">
        <v>57</v>
      </c>
      <c r="B82" s="124" t="s">
        <v>53</v>
      </c>
      <c r="C82" s="172" t="s">
        <v>193</v>
      </c>
      <c r="D82" s="126" t="s">
        <v>16</v>
      </c>
      <c r="E82" s="127">
        <v>4</v>
      </c>
      <c r="F82" s="138"/>
      <c r="G82" s="139"/>
      <c r="H82" s="127"/>
      <c r="I82" s="127"/>
      <c r="J82" s="127"/>
      <c r="K82" s="134"/>
      <c r="L82" s="134"/>
      <c r="M82" s="134"/>
      <c r="N82" s="134"/>
      <c r="O82" s="134"/>
      <c r="P82" s="134"/>
      <c r="Q82" s="105"/>
    </row>
    <row r="83" spans="1:17" ht="25.5">
      <c r="A83" s="123">
        <v>58</v>
      </c>
      <c r="B83" s="124"/>
      <c r="C83" s="157" t="s">
        <v>119</v>
      </c>
      <c r="D83" s="126" t="s">
        <v>45</v>
      </c>
      <c r="E83" s="127">
        <v>3</v>
      </c>
      <c r="F83" s="138"/>
      <c r="G83" s="138"/>
      <c r="H83" s="127"/>
      <c r="I83" s="127"/>
      <c r="J83" s="127"/>
      <c r="K83" s="134"/>
      <c r="L83" s="134"/>
      <c r="M83" s="134"/>
      <c r="N83" s="134"/>
      <c r="O83" s="134"/>
      <c r="P83" s="134"/>
      <c r="Q83" s="105"/>
    </row>
    <row r="84" spans="1:17" ht="25.5">
      <c r="A84" s="123">
        <v>59</v>
      </c>
      <c r="B84" s="124"/>
      <c r="C84" s="157" t="s">
        <v>126</v>
      </c>
      <c r="D84" s="126" t="s">
        <v>45</v>
      </c>
      <c r="E84" s="127">
        <v>1</v>
      </c>
      <c r="F84" s="138"/>
      <c r="G84" s="138"/>
      <c r="H84" s="127"/>
      <c r="I84" s="127"/>
      <c r="J84" s="127"/>
      <c r="K84" s="134"/>
      <c r="L84" s="134"/>
      <c r="M84" s="134"/>
      <c r="N84" s="134"/>
      <c r="O84" s="134"/>
      <c r="P84" s="134"/>
      <c r="Q84" s="105"/>
    </row>
    <row r="85" spans="1:17">
      <c r="A85" s="123">
        <v>60</v>
      </c>
      <c r="B85" s="124" t="s">
        <v>53</v>
      </c>
      <c r="C85" s="165" t="s">
        <v>127</v>
      </c>
      <c r="D85" s="166" t="s">
        <v>80</v>
      </c>
      <c r="E85" s="141">
        <v>35</v>
      </c>
      <c r="F85" s="146"/>
      <c r="G85" s="139"/>
      <c r="H85" s="141"/>
      <c r="I85" s="141"/>
      <c r="J85" s="141"/>
      <c r="K85" s="168"/>
      <c r="L85" s="146"/>
      <c r="M85" s="143"/>
      <c r="N85" s="143"/>
      <c r="O85" s="143"/>
      <c r="P85" s="141"/>
      <c r="Q85" s="105"/>
    </row>
    <row r="86" spans="1:17">
      <c r="A86" s="123">
        <v>61</v>
      </c>
      <c r="B86" s="124"/>
      <c r="C86" s="147" t="s">
        <v>128</v>
      </c>
      <c r="D86" s="166" t="s">
        <v>16</v>
      </c>
      <c r="E86" s="141">
        <v>7</v>
      </c>
      <c r="F86" s="146"/>
      <c r="G86" s="146"/>
      <c r="H86" s="143"/>
      <c r="I86" s="143"/>
      <c r="J86" s="173"/>
      <c r="K86" s="168"/>
      <c r="L86" s="146"/>
      <c r="M86" s="143"/>
      <c r="N86" s="143"/>
      <c r="O86" s="143"/>
      <c r="P86" s="141"/>
      <c r="Q86" s="105"/>
    </row>
    <row r="87" spans="1:17" ht="25.5">
      <c r="A87" s="123">
        <v>62</v>
      </c>
      <c r="B87" s="124" t="s">
        <v>53</v>
      </c>
      <c r="C87" s="140" t="s">
        <v>234</v>
      </c>
      <c r="D87" s="126" t="s">
        <v>137</v>
      </c>
      <c r="E87" s="127">
        <v>2</v>
      </c>
      <c r="F87" s="146"/>
      <c r="G87" s="139"/>
      <c r="H87" s="141"/>
      <c r="I87" s="141"/>
      <c r="J87" s="141"/>
      <c r="K87" s="168"/>
      <c r="L87" s="146"/>
      <c r="M87" s="143"/>
      <c r="N87" s="143"/>
      <c r="O87" s="143"/>
      <c r="P87" s="141"/>
      <c r="Q87" s="105"/>
    </row>
    <row r="88" spans="1:17" ht="38.25">
      <c r="A88" s="123">
        <v>63</v>
      </c>
      <c r="B88" s="124" t="s">
        <v>53</v>
      </c>
      <c r="C88" s="140" t="s">
        <v>197</v>
      </c>
      <c r="D88" s="126" t="s">
        <v>45</v>
      </c>
      <c r="E88" s="127">
        <v>7</v>
      </c>
      <c r="F88" s="174"/>
      <c r="G88" s="175"/>
      <c r="H88" s="176"/>
      <c r="I88" s="176"/>
      <c r="J88" s="176"/>
      <c r="K88" s="177"/>
      <c r="L88" s="178"/>
      <c r="M88" s="179"/>
      <c r="N88" s="179"/>
      <c r="O88" s="179"/>
      <c r="P88" s="176"/>
      <c r="Q88" s="105"/>
    </row>
    <row r="89" spans="1:17">
      <c r="A89" s="180"/>
      <c r="B89" s="180"/>
      <c r="C89" s="181" t="s">
        <v>33</v>
      </c>
      <c r="D89" s="181" t="s">
        <v>59</v>
      </c>
      <c r="E89" s="182"/>
      <c r="F89" s="182"/>
      <c r="G89" s="182"/>
      <c r="H89" s="182"/>
      <c r="I89" s="182"/>
      <c r="J89" s="182"/>
      <c r="K89" s="182"/>
      <c r="L89" s="127">
        <f>SUM(L24:L88)</f>
        <v>0</v>
      </c>
      <c r="M89" s="182">
        <f>SUM(M24:M88)</f>
        <v>0</v>
      </c>
      <c r="N89" s="182">
        <f>SUM(N24:N88)</f>
        <v>0</v>
      </c>
      <c r="O89" s="182">
        <f>SUM(O24:O88)</f>
        <v>0</v>
      </c>
      <c r="P89" s="182">
        <f>SUM(P24:P88)</f>
        <v>0</v>
      </c>
      <c r="Q89" s="105"/>
    </row>
    <row r="90" spans="1:17">
      <c r="A90" s="183"/>
      <c r="B90" s="183"/>
      <c r="C90" s="300" t="s">
        <v>220</v>
      </c>
      <c r="D90" s="301"/>
      <c r="E90" s="301"/>
      <c r="F90" s="301"/>
      <c r="G90" s="301"/>
      <c r="H90" s="301"/>
      <c r="I90" s="301"/>
      <c r="J90" s="301"/>
      <c r="K90" s="302"/>
      <c r="L90" s="129"/>
      <c r="M90" s="127"/>
      <c r="N90" s="127">
        <f>N89*3%</f>
        <v>0</v>
      </c>
      <c r="O90" s="127"/>
      <c r="P90" s="127">
        <f>N90</f>
        <v>0</v>
      </c>
      <c r="Q90" s="105"/>
    </row>
    <row r="91" spans="1:17">
      <c r="A91" s="183"/>
      <c r="B91" s="183"/>
      <c r="C91" s="310" t="s">
        <v>17</v>
      </c>
      <c r="D91" s="311"/>
      <c r="E91" s="311"/>
      <c r="F91" s="311"/>
      <c r="G91" s="311"/>
      <c r="H91" s="311"/>
      <c r="I91" s="311"/>
      <c r="J91" s="311"/>
      <c r="K91" s="312"/>
      <c r="L91" s="129">
        <f>L90+L89</f>
        <v>0</v>
      </c>
      <c r="M91" s="182">
        <f>M90+M89</f>
        <v>0</v>
      </c>
      <c r="N91" s="182">
        <f>N90+N89</f>
        <v>0</v>
      </c>
      <c r="O91" s="182">
        <f>O90+O89</f>
        <v>0</v>
      </c>
      <c r="P91" s="182">
        <f>P90+P89</f>
        <v>0</v>
      </c>
      <c r="Q91" s="105"/>
    </row>
    <row r="92" spans="1:17">
      <c r="A92" s="313" t="s">
        <v>221</v>
      </c>
      <c r="B92" s="313"/>
      <c r="C92" s="313"/>
      <c r="D92" s="313"/>
      <c r="E92" s="314"/>
      <c r="F92" s="314"/>
      <c r="G92" s="314"/>
      <c r="H92" s="314"/>
      <c r="I92" s="314"/>
      <c r="J92" s="314"/>
      <c r="K92" s="314"/>
      <c r="L92" s="129"/>
      <c r="M92" s="127"/>
      <c r="N92" s="127"/>
      <c r="O92" s="127"/>
      <c r="P92" s="127">
        <f>P91*0.03</f>
        <v>0</v>
      </c>
      <c r="Q92" s="105"/>
    </row>
    <row r="93" spans="1:17">
      <c r="A93" s="313" t="s">
        <v>222</v>
      </c>
      <c r="B93" s="313"/>
      <c r="C93" s="313"/>
      <c r="D93" s="313"/>
      <c r="E93" s="314"/>
      <c r="F93" s="314"/>
      <c r="G93" s="314"/>
      <c r="H93" s="314"/>
      <c r="I93" s="314"/>
      <c r="J93" s="314"/>
      <c r="K93" s="314"/>
      <c r="L93" s="129"/>
      <c r="M93" s="127"/>
      <c r="N93" s="127"/>
      <c r="O93" s="127"/>
      <c r="P93" s="127">
        <f>P91*0.02</f>
        <v>0</v>
      </c>
      <c r="Q93" s="105"/>
    </row>
    <row r="94" spans="1:17">
      <c r="A94" s="313" t="s">
        <v>72</v>
      </c>
      <c r="B94" s="313"/>
      <c r="C94" s="313"/>
      <c r="D94" s="313"/>
      <c r="E94" s="314"/>
      <c r="F94" s="314"/>
      <c r="G94" s="314"/>
      <c r="H94" s="314"/>
      <c r="I94" s="314"/>
      <c r="J94" s="314"/>
      <c r="K94" s="314"/>
      <c r="L94" s="129"/>
      <c r="M94" s="127">
        <f>M91*0.2359</f>
        <v>0</v>
      </c>
      <c r="N94" s="127"/>
      <c r="O94" s="127"/>
      <c r="P94" s="127">
        <f>M94</f>
        <v>0</v>
      </c>
      <c r="Q94" s="105"/>
    </row>
    <row r="95" spans="1:17">
      <c r="A95" s="313" t="s">
        <v>37</v>
      </c>
      <c r="B95" s="313"/>
      <c r="C95" s="313"/>
      <c r="D95" s="313"/>
      <c r="E95" s="314"/>
      <c r="F95" s="314"/>
      <c r="G95" s="314"/>
      <c r="H95" s="314"/>
      <c r="I95" s="314"/>
      <c r="J95" s="314"/>
      <c r="K95" s="314"/>
      <c r="L95" s="129"/>
      <c r="M95" s="182"/>
      <c r="N95" s="182"/>
      <c r="O95" s="182"/>
      <c r="P95" s="182">
        <f>P94+P93+P92+P91</f>
        <v>0</v>
      </c>
      <c r="Q95" s="105"/>
    </row>
    <row r="96" spans="1:17">
      <c r="A96" s="184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5"/>
      <c r="M96" s="186"/>
      <c r="N96" s="186"/>
      <c r="O96" s="186"/>
      <c r="P96" s="186"/>
      <c r="Q96" s="105"/>
    </row>
    <row r="97" spans="1:17">
      <c r="A97" s="184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05"/>
    </row>
    <row r="98" spans="1:17">
      <c r="A98" s="184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05"/>
    </row>
    <row r="99" spans="1:17" ht="15.75">
      <c r="A99" s="9"/>
      <c r="B99" s="9"/>
      <c r="C99" s="104" t="s">
        <v>174</v>
      </c>
      <c r="D99" s="9"/>
      <c r="E99" s="9"/>
      <c r="F99" s="9"/>
      <c r="G99" s="9"/>
      <c r="H99" s="104" t="s">
        <v>175</v>
      </c>
      <c r="I99" s="9"/>
      <c r="J99" s="9"/>
      <c r="K99" s="9"/>
      <c r="L99" s="9"/>
      <c r="M99" s="9"/>
      <c r="N99" s="9"/>
      <c r="O99" s="9"/>
      <c r="P99" s="9"/>
    </row>
    <row r="100" spans="1:17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7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7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7" ht="1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7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7" ht="13.5" thickBo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7" ht="13.5" thickTop="1">
      <c r="A106" s="9"/>
      <c r="B106" s="9"/>
      <c r="C106" s="65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7">
      <c r="A107" s="9"/>
      <c r="B107" s="9"/>
      <c r="C107" s="6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7">
      <c r="A108" s="9"/>
      <c r="B108" s="9"/>
      <c r="C108" s="6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7">
      <c r="A109" s="9"/>
      <c r="B109" s="9"/>
      <c r="C109" s="6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</sheetData>
  <mergeCells count="26">
    <mergeCell ref="C91:K91"/>
    <mergeCell ref="A92:K92"/>
    <mergeCell ref="A93:K93"/>
    <mergeCell ref="A94:K94"/>
    <mergeCell ref="A95:K95"/>
    <mergeCell ref="A15:C15"/>
    <mergeCell ref="E15:F15"/>
    <mergeCell ref="G15:I15"/>
    <mergeCell ref="J15:M15"/>
    <mergeCell ref="N15:O15"/>
    <mergeCell ref="C90:K90"/>
    <mergeCell ref="A16:J16"/>
    <mergeCell ref="K16:L16"/>
    <mergeCell ref="P16:Q16"/>
    <mergeCell ref="A17:Q17"/>
    <mergeCell ref="A2:H2"/>
    <mergeCell ref="A3:D3"/>
    <mergeCell ref="A5:P5"/>
    <mergeCell ref="A7:P7"/>
    <mergeCell ref="A8:P8"/>
    <mergeCell ref="A9:P9"/>
    <mergeCell ref="A11:Q11"/>
    <mergeCell ref="A12:Q12"/>
    <mergeCell ref="A13:Q13"/>
    <mergeCell ref="C14:Q14"/>
    <mergeCell ref="C10:P10"/>
  </mergeCells>
  <conditionalFormatting sqref="D56">
    <cfRule type="cellIs" dxfId="15" priority="1" stopIfTrue="1" operator="equal">
      <formula>0</formula>
    </cfRule>
    <cfRule type="expression" dxfId="14" priority="2" stopIfTrue="1">
      <formula>#DIV/0!</formula>
    </cfRule>
  </conditionalFormatting>
  <conditionalFormatting sqref="D59">
    <cfRule type="cellIs" dxfId="13" priority="11" stopIfTrue="1" operator="equal">
      <formula>0</formula>
    </cfRule>
    <cfRule type="expression" dxfId="12" priority="12" stopIfTrue="1">
      <formula>#DIV/0!</formula>
    </cfRule>
  </conditionalFormatting>
  <conditionalFormatting sqref="D59">
    <cfRule type="cellIs" dxfId="11" priority="9" stopIfTrue="1" operator="equal">
      <formula>0</formula>
    </cfRule>
    <cfRule type="expression" dxfId="10" priority="10" stopIfTrue="1">
      <formula>#DIV/0!</formula>
    </cfRule>
  </conditionalFormatting>
  <conditionalFormatting sqref="D57">
    <cfRule type="cellIs" dxfId="9" priority="15" stopIfTrue="1" operator="equal">
      <formula>0</formula>
    </cfRule>
    <cfRule type="expression" dxfId="8" priority="16" stopIfTrue="1">
      <formula>#DIV/0!</formula>
    </cfRule>
  </conditionalFormatting>
  <conditionalFormatting sqref="D57">
    <cfRule type="cellIs" dxfId="7" priority="13" stopIfTrue="1" operator="equal">
      <formula>0</formula>
    </cfRule>
    <cfRule type="expression" dxfId="6" priority="14" stopIfTrue="1">
      <formula>#DIV/0!</formula>
    </cfRule>
  </conditionalFormatting>
  <conditionalFormatting sqref="D53:D54">
    <cfRule type="cellIs" dxfId="5" priority="7" stopIfTrue="1" operator="equal">
      <formula>0</formula>
    </cfRule>
    <cfRule type="expression" dxfId="4" priority="8" stopIfTrue="1">
      <formula>#DIV/0!</formula>
    </cfRule>
  </conditionalFormatting>
  <conditionalFormatting sqref="D53:D54">
    <cfRule type="cellIs" dxfId="3" priority="5" stopIfTrue="1" operator="equal">
      <formula>0</formula>
    </cfRule>
    <cfRule type="expression" dxfId="2" priority="6" stopIfTrue="1">
      <formula>#DIV/0!</formula>
    </cfRule>
  </conditionalFormatting>
  <conditionalFormatting sqref="D56">
    <cfRule type="cellIs" dxfId="1" priority="3" stopIfTrue="1" operator="equal">
      <formula>0</formula>
    </cfRule>
    <cfRule type="expression" dxfId="0" priority="4" stopIfTrue="1">
      <formula>#DIV/0!</formula>
    </cfRule>
  </conditionalFormatting>
  <pageMargins left="0.81" right="0.17" top="0.81" bottom="0.26" header="0.27" footer="0.17"/>
  <pageSetup paperSize="9" scale="10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66"/>
  <sheetViews>
    <sheetView topLeftCell="A64" zoomScaleNormal="100" workbookViewId="0">
      <selection activeCell="C50" sqref="C50"/>
    </sheetView>
  </sheetViews>
  <sheetFormatPr defaultColWidth="9.140625" defaultRowHeight="12.75"/>
  <cols>
    <col min="1" max="1" width="4.140625" style="9" customWidth="1"/>
    <col min="2" max="2" width="4.5703125" style="9" customWidth="1"/>
    <col min="3" max="3" width="40" style="9" customWidth="1"/>
    <col min="4" max="4" width="5.7109375" style="9" customWidth="1"/>
    <col min="5" max="5" width="8.42578125" style="9" customWidth="1"/>
    <col min="6" max="6" width="6.85546875" style="9" customWidth="1"/>
    <col min="7" max="7" width="7.7109375" style="9" customWidth="1"/>
    <col min="8" max="8" width="10.28515625" style="9" customWidth="1"/>
    <col min="9" max="9" width="8.28515625" style="9" customWidth="1"/>
    <col min="10" max="10" width="7" style="9" customWidth="1"/>
    <col min="11" max="11" width="9" style="9" customWidth="1"/>
    <col min="12" max="12" width="9.28515625" style="9" customWidth="1"/>
    <col min="13" max="14" width="9.42578125" style="9" customWidth="1"/>
    <col min="15" max="15" width="8.28515625" style="9" customWidth="1"/>
    <col min="16" max="16" width="10" style="9" customWidth="1"/>
    <col min="17" max="16384" width="9.140625" style="9"/>
  </cols>
  <sheetData>
    <row r="2" spans="1:17" ht="14.25">
      <c r="A2" s="320" t="s">
        <v>183</v>
      </c>
      <c r="B2" s="320"/>
      <c r="C2" s="320"/>
      <c r="D2" s="320"/>
      <c r="E2" s="320"/>
      <c r="F2" s="320"/>
      <c r="G2" s="320"/>
      <c r="H2" s="320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15" customHeight="1">
      <c r="A3" s="321" t="s">
        <v>187</v>
      </c>
      <c r="B3" s="321"/>
      <c r="C3" s="322"/>
      <c r="D3" s="322"/>
      <c r="E3" s="190"/>
      <c r="F3" s="190"/>
      <c r="G3" s="190"/>
      <c r="H3" s="190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25.5">
      <c r="A4" s="298" t="s">
        <v>198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105"/>
    </row>
    <row r="5" spans="1:17" ht="25.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05"/>
    </row>
    <row r="6" spans="1:17" ht="18.75">
      <c r="A6" s="299" t="s">
        <v>74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105"/>
    </row>
    <row r="7" spans="1:17">
      <c r="A7" s="290" t="s">
        <v>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105"/>
    </row>
    <row r="8" spans="1:17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105"/>
    </row>
    <row r="9" spans="1:17" ht="15">
      <c r="A9" s="291" t="s">
        <v>169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</row>
    <row r="10" spans="1:17" ht="15">
      <c r="A10" s="291" t="s">
        <v>199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</row>
    <row r="11" spans="1:17" ht="15">
      <c r="A11" s="291" t="s">
        <v>56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</row>
    <row r="12" spans="1:17" ht="15">
      <c r="A12" s="110"/>
      <c r="B12" s="110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</row>
    <row r="13" spans="1:17" ht="18.75">
      <c r="A13" s="305" t="s">
        <v>114</v>
      </c>
      <c r="B13" s="305"/>
      <c r="C13" s="306"/>
      <c r="D13" s="111"/>
      <c r="E13" s="316" t="s">
        <v>42</v>
      </c>
      <c r="F13" s="316"/>
      <c r="G13" s="317" t="s">
        <v>2</v>
      </c>
      <c r="H13" s="317"/>
      <c r="I13" s="317"/>
      <c r="J13" s="318" t="s">
        <v>73</v>
      </c>
      <c r="K13" s="318"/>
      <c r="L13" s="318"/>
      <c r="M13" s="318"/>
      <c r="N13" s="319"/>
      <c r="O13" s="319"/>
      <c r="P13" s="110" t="s">
        <v>59</v>
      </c>
      <c r="Q13" s="113"/>
    </row>
    <row r="14" spans="1:17">
      <c r="A14" s="290"/>
      <c r="B14" s="290"/>
      <c r="C14" s="290"/>
      <c r="D14" s="290"/>
      <c r="E14" s="290"/>
      <c r="F14" s="290"/>
      <c r="G14" s="290"/>
      <c r="H14" s="290"/>
      <c r="I14" s="290"/>
      <c r="J14" s="290"/>
      <c r="K14" s="290" t="s">
        <v>3</v>
      </c>
      <c r="L14" s="290"/>
      <c r="M14" s="114">
        <v>2016</v>
      </c>
      <c r="N14" s="109" t="s">
        <v>1</v>
      </c>
      <c r="O14" s="112"/>
      <c r="P14" s="303"/>
      <c r="Q14" s="303"/>
    </row>
    <row r="15" spans="1:17" ht="13.5" thickBo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</row>
    <row r="16" spans="1:17" ht="13.5" thickBo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105"/>
    </row>
    <row r="17" spans="1:17" ht="13.5" thickBot="1">
      <c r="A17" s="118" t="s">
        <v>5</v>
      </c>
      <c r="B17" s="119"/>
      <c r="C17" s="191"/>
      <c r="D17" s="118" t="s">
        <v>6</v>
      </c>
      <c r="E17" s="118" t="s">
        <v>7</v>
      </c>
      <c r="F17" s="323" t="s">
        <v>19</v>
      </c>
      <c r="G17" s="324"/>
      <c r="H17" s="324"/>
      <c r="I17" s="324"/>
      <c r="J17" s="324"/>
      <c r="K17" s="325"/>
      <c r="L17" s="192"/>
      <c r="M17" s="192"/>
      <c r="N17" s="192" t="s">
        <v>9</v>
      </c>
      <c r="O17" s="192" t="s">
        <v>8</v>
      </c>
      <c r="P17" s="193" t="s">
        <v>4</v>
      </c>
      <c r="Q17" s="105"/>
    </row>
    <row r="18" spans="1:17">
      <c r="A18" s="115" t="s">
        <v>10</v>
      </c>
      <c r="B18" s="116" t="s">
        <v>43</v>
      </c>
      <c r="C18" s="116" t="s">
        <v>18</v>
      </c>
      <c r="D18" s="115" t="s">
        <v>11</v>
      </c>
      <c r="E18" s="115" t="s">
        <v>12</v>
      </c>
      <c r="F18" s="115" t="s">
        <v>20</v>
      </c>
      <c r="G18" s="117" t="s">
        <v>14</v>
      </c>
      <c r="H18" s="118" t="s">
        <v>22</v>
      </c>
      <c r="I18" s="118" t="s">
        <v>13</v>
      </c>
      <c r="J18" s="118" t="s">
        <v>23</v>
      </c>
      <c r="K18" s="118" t="s">
        <v>28</v>
      </c>
      <c r="L18" s="119" t="s">
        <v>24</v>
      </c>
      <c r="M18" s="118" t="s">
        <v>22</v>
      </c>
      <c r="N18" s="118" t="s">
        <v>13</v>
      </c>
      <c r="O18" s="118" t="s">
        <v>23</v>
      </c>
      <c r="P18" s="118" t="s">
        <v>28</v>
      </c>
      <c r="Q18" s="105"/>
    </row>
    <row r="19" spans="1:17" ht="13.5" thickBot="1">
      <c r="A19" s="115" t="s">
        <v>15</v>
      </c>
      <c r="B19" s="116"/>
      <c r="C19" s="116"/>
      <c r="D19" s="115"/>
      <c r="E19" s="115"/>
      <c r="F19" s="115" t="s">
        <v>29</v>
      </c>
      <c r="G19" s="115" t="s">
        <v>21</v>
      </c>
      <c r="H19" s="115" t="s">
        <v>26</v>
      </c>
      <c r="I19" s="115" t="s">
        <v>25</v>
      </c>
      <c r="J19" s="115" t="s">
        <v>27</v>
      </c>
      <c r="K19" s="115" t="s">
        <v>4</v>
      </c>
      <c r="L19" s="116" t="s">
        <v>30</v>
      </c>
      <c r="M19" s="115" t="s">
        <v>26</v>
      </c>
      <c r="N19" s="115" t="s">
        <v>25</v>
      </c>
      <c r="O19" s="115" t="s">
        <v>27</v>
      </c>
      <c r="P19" s="120" t="s">
        <v>59</v>
      </c>
      <c r="Q19" s="105"/>
    </row>
    <row r="20" spans="1:17" ht="23.25" thickBot="1">
      <c r="A20" s="120"/>
      <c r="B20" s="121"/>
      <c r="C20" s="121"/>
      <c r="D20" s="120"/>
      <c r="E20" s="120"/>
      <c r="F20" s="120" t="s">
        <v>31</v>
      </c>
      <c r="G20" s="120" t="s">
        <v>58</v>
      </c>
      <c r="H20" s="120" t="s">
        <v>59</v>
      </c>
      <c r="I20" s="120" t="s">
        <v>59</v>
      </c>
      <c r="J20" s="120" t="s">
        <v>59</v>
      </c>
      <c r="K20" s="120"/>
      <c r="L20" s="120" t="s">
        <v>59</v>
      </c>
      <c r="M20" s="120" t="s">
        <v>59</v>
      </c>
      <c r="N20" s="120" t="s">
        <v>59</v>
      </c>
      <c r="O20" s="120" t="s">
        <v>59</v>
      </c>
      <c r="P20" s="120"/>
      <c r="Q20" s="105"/>
    </row>
    <row r="21" spans="1:17" ht="13.5" thickBot="1">
      <c r="A21" s="122">
        <v>1</v>
      </c>
      <c r="B21" s="122"/>
      <c r="C21" s="122">
        <v>3</v>
      </c>
      <c r="D21" s="122">
        <v>4</v>
      </c>
      <c r="E21" s="122">
        <v>5</v>
      </c>
      <c r="F21" s="122">
        <v>6</v>
      </c>
      <c r="G21" s="122">
        <v>7</v>
      </c>
      <c r="H21" s="122">
        <v>8</v>
      </c>
      <c r="I21" s="122">
        <v>9</v>
      </c>
      <c r="J21" s="122">
        <v>10</v>
      </c>
      <c r="K21" s="122">
        <v>11</v>
      </c>
      <c r="L21" s="122">
        <v>12</v>
      </c>
      <c r="M21" s="122">
        <v>13</v>
      </c>
      <c r="N21" s="122">
        <v>14</v>
      </c>
      <c r="O21" s="122">
        <v>15</v>
      </c>
      <c r="P21" s="122">
        <v>16</v>
      </c>
      <c r="Q21" s="105"/>
    </row>
    <row r="22" spans="1:17" ht="15.75">
      <c r="A22" s="123"/>
      <c r="B22" s="124"/>
      <c r="C22" s="200" t="s">
        <v>190</v>
      </c>
      <c r="D22" s="126"/>
      <c r="E22" s="127"/>
      <c r="F22" s="128"/>
      <c r="G22" s="129"/>
      <c r="H22" s="127"/>
      <c r="I22" s="127"/>
      <c r="J22" s="127"/>
      <c r="K22" s="127"/>
      <c r="L22" s="138"/>
      <c r="M22" s="127"/>
      <c r="N22" s="127"/>
      <c r="O22" s="127"/>
      <c r="P22" s="127"/>
      <c r="Q22" s="105"/>
    </row>
    <row r="23" spans="1:17">
      <c r="A23" s="123">
        <v>1</v>
      </c>
      <c r="B23" s="124" t="s">
        <v>53</v>
      </c>
      <c r="C23" s="140" t="s">
        <v>67</v>
      </c>
      <c r="D23" s="194" t="s">
        <v>45</v>
      </c>
      <c r="E23" s="195">
        <v>2</v>
      </c>
      <c r="F23" s="129"/>
      <c r="G23" s="129"/>
      <c r="H23" s="127"/>
      <c r="I23" s="127"/>
      <c r="J23" s="127"/>
      <c r="K23" s="127"/>
      <c r="L23" s="130"/>
      <c r="M23" s="131"/>
      <c r="N23" s="131"/>
      <c r="O23" s="131"/>
      <c r="P23" s="127"/>
      <c r="Q23" s="105"/>
    </row>
    <row r="24" spans="1:17">
      <c r="A24" s="123">
        <f>A23+1</f>
        <v>2</v>
      </c>
      <c r="B24" s="124" t="s">
        <v>53</v>
      </c>
      <c r="C24" s="140" t="s">
        <v>71</v>
      </c>
      <c r="D24" s="194" t="s">
        <v>45</v>
      </c>
      <c r="E24" s="195">
        <v>2</v>
      </c>
      <c r="F24" s="129"/>
      <c r="G24" s="129"/>
      <c r="H24" s="127"/>
      <c r="I24" s="127"/>
      <c r="J24" s="127"/>
      <c r="K24" s="127"/>
      <c r="L24" s="130"/>
      <c r="M24" s="131"/>
      <c r="N24" s="131"/>
      <c r="O24" s="131"/>
      <c r="P24" s="127"/>
      <c r="Q24" s="105"/>
    </row>
    <row r="25" spans="1:17">
      <c r="A25" s="123">
        <f t="shared" ref="A25:A55" si="0">A24+1</f>
        <v>3</v>
      </c>
      <c r="B25" s="124" t="s">
        <v>53</v>
      </c>
      <c r="C25" s="196" t="s">
        <v>68</v>
      </c>
      <c r="D25" s="194" t="s">
        <v>45</v>
      </c>
      <c r="E25" s="195">
        <v>2</v>
      </c>
      <c r="F25" s="129"/>
      <c r="G25" s="129"/>
      <c r="H25" s="127"/>
      <c r="I25" s="127"/>
      <c r="J25" s="127"/>
      <c r="K25" s="127"/>
      <c r="L25" s="130"/>
      <c r="M25" s="131"/>
      <c r="N25" s="131"/>
      <c r="O25" s="131"/>
      <c r="P25" s="127"/>
      <c r="Q25" s="105"/>
    </row>
    <row r="26" spans="1:17">
      <c r="A26" s="123">
        <f t="shared" si="0"/>
        <v>4</v>
      </c>
      <c r="B26" s="124" t="s">
        <v>53</v>
      </c>
      <c r="C26" s="196" t="s">
        <v>69</v>
      </c>
      <c r="D26" s="194" t="s">
        <v>45</v>
      </c>
      <c r="E26" s="195">
        <v>6</v>
      </c>
      <c r="F26" s="129"/>
      <c r="G26" s="129"/>
      <c r="H26" s="127"/>
      <c r="I26" s="127"/>
      <c r="J26" s="127"/>
      <c r="K26" s="127"/>
      <c r="L26" s="130"/>
      <c r="M26" s="131"/>
      <c r="N26" s="131"/>
      <c r="O26" s="131"/>
      <c r="P26" s="127"/>
      <c r="Q26" s="105"/>
    </row>
    <row r="27" spans="1:17">
      <c r="A27" s="123">
        <f t="shared" si="0"/>
        <v>5</v>
      </c>
      <c r="B27" s="124" t="s">
        <v>53</v>
      </c>
      <c r="C27" s="196" t="s">
        <v>61</v>
      </c>
      <c r="D27" s="194" t="s">
        <v>45</v>
      </c>
      <c r="E27" s="195">
        <v>2</v>
      </c>
      <c r="F27" s="129"/>
      <c r="G27" s="129"/>
      <c r="H27" s="127"/>
      <c r="I27" s="127"/>
      <c r="J27" s="127"/>
      <c r="K27" s="127"/>
      <c r="L27" s="130"/>
      <c r="M27" s="131"/>
      <c r="N27" s="131"/>
      <c r="O27" s="131"/>
      <c r="P27" s="127"/>
      <c r="Q27" s="105"/>
    </row>
    <row r="28" spans="1:17" ht="25.5">
      <c r="A28" s="123">
        <f t="shared" si="0"/>
        <v>6</v>
      </c>
      <c r="B28" s="124" t="s">
        <v>53</v>
      </c>
      <c r="C28" s="196" t="s">
        <v>209</v>
      </c>
      <c r="D28" s="194" t="s">
        <v>45</v>
      </c>
      <c r="E28" s="195">
        <v>2</v>
      </c>
      <c r="F28" s="128"/>
      <c r="G28" s="129"/>
      <c r="H28" s="127"/>
      <c r="I28" s="127"/>
      <c r="J28" s="127"/>
      <c r="K28" s="127"/>
      <c r="L28" s="130"/>
      <c r="M28" s="131"/>
      <c r="N28" s="131"/>
      <c r="O28" s="131"/>
      <c r="P28" s="127"/>
      <c r="Q28" s="105"/>
    </row>
    <row r="29" spans="1:17" ht="25.5">
      <c r="A29" s="123">
        <f t="shared" si="0"/>
        <v>7</v>
      </c>
      <c r="B29" s="124" t="s">
        <v>53</v>
      </c>
      <c r="C29" s="196" t="s">
        <v>202</v>
      </c>
      <c r="D29" s="194" t="s">
        <v>45</v>
      </c>
      <c r="E29" s="195">
        <v>2</v>
      </c>
      <c r="F29" s="128"/>
      <c r="G29" s="129"/>
      <c r="H29" s="127"/>
      <c r="I29" s="127"/>
      <c r="J29" s="127"/>
      <c r="K29" s="127"/>
      <c r="L29" s="130"/>
      <c r="M29" s="131"/>
      <c r="N29" s="131"/>
      <c r="O29" s="131"/>
      <c r="P29" s="127"/>
      <c r="Q29" s="105"/>
    </row>
    <row r="30" spans="1:17" ht="38.25">
      <c r="A30" s="123">
        <f t="shared" si="0"/>
        <v>8</v>
      </c>
      <c r="B30" s="124"/>
      <c r="C30" s="197" t="s">
        <v>236</v>
      </c>
      <c r="D30" s="194" t="s">
        <v>45</v>
      </c>
      <c r="E30" s="195">
        <v>1</v>
      </c>
      <c r="F30" s="128"/>
      <c r="G30" s="129"/>
      <c r="H30" s="127"/>
      <c r="I30" s="127"/>
      <c r="J30" s="127"/>
      <c r="K30" s="127"/>
      <c r="L30" s="130"/>
      <c r="M30" s="131"/>
      <c r="N30" s="131"/>
      <c r="O30" s="131"/>
      <c r="P30" s="127"/>
      <c r="Q30" s="105"/>
    </row>
    <row r="31" spans="1:17" ht="38.25">
      <c r="A31" s="123">
        <f t="shared" si="0"/>
        <v>9</v>
      </c>
      <c r="B31" s="124"/>
      <c r="C31" s="197" t="s">
        <v>235</v>
      </c>
      <c r="D31" s="194" t="s">
        <v>45</v>
      </c>
      <c r="E31" s="195">
        <v>1</v>
      </c>
      <c r="F31" s="128"/>
      <c r="G31" s="129"/>
      <c r="H31" s="127"/>
      <c r="I31" s="127"/>
      <c r="J31" s="127"/>
      <c r="K31" s="127"/>
      <c r="L31" s="130"/>
      <c r="M31" s="131"/>
      <c r="N31" s="131"/>
      <c r="O31" s="131"/>
      <c r="P31" s="127"/>
      <c r="Q31" s="105"/>
    </row>
    <row r="32" spans="1:17">
      <c r="A32" s="123">
        <f t="shared" si="0"/>
        <v>10</v>
      </c>
      <c r="B32" s="124" t="s">
        <v>53</v>
      </c>
      <c r="C32" s="196" t="s">
        <v>203</v>
      </c>
      <c r="D32" s="194" t="s">
        <v>45</v>
      </c>
      <c r="E32" s="195">
        <v>2</v>
      </c>
      <c r="F32" s="128"/>
      <c r="G32" s="129"/>
      <c r="H32" s="127"/>
      <c r="I32" s="127"/>
      <c r="J32" s="127"/>
      <c r="K32" s="127"/>
      <c r="L32" s="130"/>
      <c r="M32" s="131"/>
      <c r="N32" s="131"/>
      <c r="O32" s="131"/>
      <c r="P32" s="127"/>
      <c r="Q32" s="105"/>
    </row>
    <row r="33" spans="1:17" ht="38.25">
      <c r="A33" s="123">
        <f t="shared" si="0"/>
        <v>11</v>
      </c>
      <c r="B33" s="124"/>
      <c r="C33" s="197" t="s">
        <v>237</v>
      </c>
      <c r="D33" s="194" t="s">
        <v>45</v>
      </c>
      <c r="E33" s="195">
        <v>1</v>
      </c>
      <c r="F33" s="128"/>
      <c r="G33" s="129"/>
      <c r="H33" s="127"/>
      <c r="I33" s="127"/>
      <c r="J33" s="127"/>
      <c r="K33" s="127"/>
      <c r="L33" s="130"/>
      <c r="M33" s="131"/>
      <c r="N33" s="131"/>
      <c r="O33" s="131"/>
      <c r="P33" s="127"/>
      <c r="Q33" s="105"/>
    </row>
    <row r="34" spans="1:17" ht="38.25" customHeight="1">
      <c r="A34" s="123">
        <f t="shared" si="0"/>
        <v>12</v>
      </c>
      <c r="B34" s="124"/>
      <c r="C34" s="197" t="s">
        <v>238</v>
      </c>
      <c r="D34" s="194" t="s">
        <v>45</v>
      </c>
      <c r="E34" s="195">
        <v>1</v>
      </c>
      <c r="F34" s="128"/>
      <c r="G34" s="129"/>
      <c r="H34" s="127"/>
      <c r="I34" s="127"/>
      <c r="J34" s="127"/>
      <c r="K34" s="127"/>
      <c r="L34" s="130"/>
      <c r="M34" s="131"/>
      <c r="N34" s="131"/>
      <c r="O34" s="131"/>
      <c r="P34" s="127"/>
      <c r="Q34" s="105"/>
    </row>
    <row r="35" spans="1:17" ht="24" customHeight="1">
      <c r="A35" s="123">
        <f t="shared" si="0"/>
        <v>13</v>
      </c>
      <c r="B35" s="124"/>
      <c r="C35" s="201" t="s">
        <v>239</v>
      </c>
      <c r="D35" s="194" t="s">
        <v>45</v>
      </c>
      <c r="E35" s="195">
        <v>1</v>
      </c>
      <c r="F35" s="128"/>
      <c r="G35" s="129"/>
      <c r="H35" s="127"/>
      <c r="I35" s="127"/>
      <c r="J35" s="127"/>
      <c r="K35" s="127"/>
      <c r="L35" s="130"/>
      <c r="M35" s="131"/>
      <c r="N35" s="131"/>
      <c r="O35" s="131"/>
      <c r="P35" s="127"/>
      <c r="Q35" s="105"/>
    </row>
    <row r="36" spans="1:17" ht="28.5" customHeight="1">
      <c r="A36" s="123">
        <f t="shared" si="0"/>
        <v>14</v>
      </c>
      <c r="B36" s="124" t="s">
        <v>53</v>
      </c>
      <c r="C36" s="222" t="s">
        <v>240</v>
      </c>
      <c r="D36" s="194" t="s">
        <v>45</v>
      </c>
      <c r="E36" s="195">
        <v>1</v>
      </c>
      <c r="F36" s="128"/>
      <c r="G36" s="129"/>
      <c r="H36" s="127"/>
      <c r="I36" s="127"/>
      <c r="J36" s="127"/>
      <c r="K36" s="127"/>
      <c r="L36" s="130"/>
      <c r="M36" s="131"/>
      <c r="N36" s="131"/>
      <c r="O36" s="131"/>
      <c r="P36" s="127"/>
      <c r="Q36" s="105"/>
    </row>
    <row r="37" spans="1:17">
      <c r="A37" s="123">
        <f t="shared" si="0"/>
        <v>15</v>
      </c>
      <c r="B37" s="124" t="s">
        <v>53</v>
      </c>
      <c r="C37" s="196" t="s">
        <v>63</v>
      </c>
      <c r="D37" s="194" t="s">
        <v>45</v>
      </c>
      <c r="E37" s="195">
        <v>6</v>
      </c>
      <c r="F37" s="128"/>
      <c r="G37" s="129"/>
      <c r="H37" s="127"/>
      <c r="I37" s="127"/>
      <c r="J37" s="127"/>
      <c r="K37" s="127"/>
      <c r="L37" s="130"/>
      <c r="M37" s="131"/>
      <c r="N37" s="131"/>
      <c r="O37" s="131"/>
      <c r="P37" s="127"/>
      <c r="Q37" s="105"/>
    </row>
    <row r="38" spans="1:17" ht="25.5">
      <c r="A38" s="123">
        <f t="shared" si="0"/>
        <v>16</v>
      </c>
      <c r="B38" s="124"/>
      <c r="C38" s="197" t="s">
        <v>204</v>
      </c>
      <c r="D38" s="194" t="s">
        <v>45</v>
      </c>
      <c r="E38" s="195">
        <v>6</v>
      </c>
      <c r="F38" s="128"/>
      <c r="G38" s="129"/>
      <c r="H38" s="127"/>
      <c r="I38" s="127"/>
      <c r="J38" s="127"/>
      <c r="K38" s="127"/>
      <c r="L38" s="130"/>
      <c r="M38" s="131"/>
      <c r="N38" s="131"/>
      <c r="O38" s="131"/>
      <c r="P38" s="127"/>
      <c r="Q38" s="105"/>
    </row>
    <row r="39" spans="1:17">
      <c r="A39" s="123">
        <f t="shared" si="0"/>
        <v>17</v>
      </c>
      <c r="B39" s="124" t="s">
        <v>53</v>
      </c>
      <c r="C39" s="196" t="s">
        <v>206</v>
      </c>
      <c r="D39" s="194" t="s">
        <v>45</v>
      </c>
      <c r="E39" s="195">
        <v>6</v>
      </c>
      <c r="F39" s="128"/>
      <c r="G39" s="129"/>
      <c r="H39" s="127"/>
      <c r="I39" s="127"/>
      <c r="J39" s="127"/>
      <c r="K39" s="127"/>
      <c r="L39" s="130"/>
      <c r="M39" s="131"/>
      <c r="N39" s="131"/>
      <c r="O39" s="131"/>
      <c r="P39" s="127"/>
      <c r="Q39" s="105"/>
    </row>
    <row r="40" spans="1:17" ht="25.5">
      <c r="A40" s="123">
        <f t="shared" si="0"/>
        <v>18</v>
      </c>
      <c r="B40" s="124"/>
      <c r="C40" s="197" t="s">
        <v>205</v>
      </c>
      <c r="D40" s="194" t="s">
        <v>45</v>
      </c>
      <c r="E40" s="195">
        <v>6</v>
      </c>
      <c r="F40" s="128"/>
      <c r="G40" s="129"/>
      <c r="H40" s="127"/>
      <c r="I40" s="127"/>
      <c r="J40" s="127"/>
      <c r="K40" s="127"/>
      <c r="L40" s="130"/>
      <c r="M40" s="131"/>
      <c r="N40" s="131"/>
      <c r="O40" s="131"/>
      <c r="P40" s="127"/>
      <c r="Q40" s="105"/>
    </row>
    <row r="41" spans="1:17">
      <c r="A41" s="123">
        <f t="shared" si="0"/>
        <v>19</v>
      </c>
      <c r="B41" s="124" t="s">
        <v>53</v>
      </c>
      <c r="C41" s="196" t="s">
        <v>208</v>
      </c>
      <c r="D41" s="194" t="s">
        <v>45</v>
      </c>
      <c r="E41" s="195">
        <v>6</v>
      </c>
      <c r="F41" s="128"/>
      <c r="G41" s="129"/>
      <c r="H41" s="127"/>
      <c r="I41" s="127"/>
      <c r="J41" s="127"/>
      <c r="K41" s="127"/>
      <c r="L41" s="130"/>
      <c r="M41" s="131"/>
      <c r="N41" s="131"/>
      <c r="O41" s="131"/>
      <c r="P41" s="127"/>
      <c r="Q41" s="105"/>
    </row>
    <row r="42" spans="1:17" ht="25.5">
      <c r="A42" s="123">
        <f t="shared" si="0"/>
        <v>20</v>
      </c>
      <c r="B42" s="124" t="s">
        <v>53</v>
      </c>
      <c r="C42" s="196" t="s">
        <v>243</v>
      </c>
      <c r="D42" s="194" t="s">
        <v>45</v>
      </c>
      <c r="E42" s="195">
        <v>2</v>
      </c>
      <c r="F42" s="128"/>
      <c r="G42" s="129"/>
      <c r="H42" s="127"/>
      <c r="I42" s="127"/>
      <c r="J42" s="127"/>
      <c r="K42" s="127"/>
      <c r="L42" s="130"/>
      <c r="M42" s="131"/>
      <c r="N42" s="131"/>
      <c r="O42" s="131"/>
      <c r="P42" s="127"/>
      <c r="Q42" s="105"/>
    </row>
    <row r="43" spans="1:17" ht="25.5">
      <c r="A43" s="123">
        <f t="shared" si="0"/>
        <v>21</v>
      </c>
      <c r="B43" s="124" t="s">
        <v>53</v>
      </c>
      <c r="C43" s="196" t="s">
        <v>207</v>
      </c>
      <c r="D43" s="194" t="s">
        <v>45</v>
      </c>
      <c r="E43" s="195">
        <v>2</v>
      </c>
      <c r="F43" s="128"/>
      <c r="G43" s="129"/>
      <c r="H43" s="127"/>
      <c r="I43" s="127"/>
      <c r="J43" s="127"/>
      <c r="K43" s="127"/>
      <c r="L43" s="130"/>
      <c r="M43" s="131"/>
      <c r="N43" s="131"/>
      <c r="O43" s="131"/>
      <c r="P43" s="127"/>
      <c r="Q43" s="105"/>
    </row>
    <row r="44" spans="1:17" ht="25.5">
      <c r="A44" s="123">
        <f t="shared" si="0"/>
        <v>22</v>
      </c>
      <c r="B44" s="124" t="s">
        <v>53</v>
      </c>
      <c r="C44" s="196" t="s">
        <v>210</v>
      </c>
      <c r="D44" s="194" t="s">
        <v>45</v>
      </c>
      <c r="E44" s="195">
        <v>2</v>
      </c>
      <c r="F44" s="128"/>
      <c r="G44" s="129"/>
      <c r="H44" s="127"/>
      <c r="I44" s="127"/>
      <c r="J44" s="127"/>
      <c r="K44" s="127"/>
      <c r="L44" s="130"/>
      <c r="M44" s="131"/>
      <c r="N44" s="131"/>
      <c r="O44" s="131"/>
      <c r="P44" s="127"/>
      <c r="Q44" s="105"/>
    </row>
    <row r="45" spans="1:17">
      <c r="A45" s="123">
        <f t="shared" si="0"/>
        <v>23</v>
      </c>
      <c r="B45" s="124" t="s">
        <v>53</v>
      </c>
      <c r="C45" s="196" t="s">
        <v>60</v>
      </c>
      <c r="D45" s="194" t="s">
        <v>45</v>
      </c>
      <c r="E45" s="195">
        <v>2</v>
      </c>
      <c r="F45" s="128"/>
      <c r="G45" s="129"/>
      <c r="H45" s="127"/>
      <c r="I45" s="127"/>
      <c r="J45" s="127"/>
      <c r="K45" s="127"/>
      <c r="L45" s="130"/>
      <c r="M45" s="131"/>
      <c r="N45" s="131"/>
      <c r="O45" s="131"/>
      <c r="P45" s="127"/>
      <c r="Q45" s="105"/>
    </row>
    <row r="46" spans="1:17" ht="25.5">
      <c r="A46" s="123">
        <f t="shared" si="0"/>
        <v>24</v>
      </c>
      <c r="B46" s="124" t="s">
        <v>53</v>
      </c>
      <c r="C46" s="196" t="s">
        <v>242</v>
      </c>
      <c r="D46" s="194" t="s">
        <v>200</v>
      </c>
      <c r="E46" s="195">
        <v>4</v>
      </c>
      <c r="F46" s="128"/>
      <c r="G46" s="129"/>
      <c r="H46" s="127"/>
      <c r="I46" s="127"/>
      <c r="J46" s="127"/>
      <c r="K46" s="127"/>
      <c r="L46" s="130"/>
      <c r="M46" s="131"/>
      <c r="N46" s="131"/>
      <c r="O46" s="131"/>
      <c r="P46" s="127"/>
      <c r="Q46" s="105"/>
    </row>
    <row r="47" spans="1:17">
      <c r="A47" s="123">
        <f t="shared" si="0"/>
        <v>25</v>
      </c>
      <c r="B47" s="124" t="s">
        <v>53</v>
      </c>
      <c r="C47" s="196" t="s">
        <v>62</v>
      </c>
      <c r="D47" s="194" t="s">
        <v>45</v>
      </c>
      <c r="E47" s="195">
        <v>2</v>
      </c>
      <c r="F47" s="128"/>
      <c r="G47" s="129"/>
      <c r="H47" s="127"/>
      <c r="I47" s="127"/>
      <c r="J47" s="127"/>
      <c r="K47" s="127"/>
      <c r="L47" s="130"/>
      <c r="M47" s="131"/>
      <c r="N47" s="131"/>
      <c r="O47" s="131"/>
      <c r="P47" s="127"/>
      <c r="Q47" s="105"/>
    </row>
    <row r="48" spans="1:17" ht="15.75">
      <c r="A48" s="123"/>
      <c r="B48" s="124"/>
      <c r="C48" s="199" t="s">
        <v>167</v>
      </c>
      <c r="D48" s="145"/>
      <c r="E48" s="127"/>
      <c r="F48" s="128"/>
      <c r="G48" s="129"/>
      <c r="H48" s="127"/>
      <c r="I48" s="127"/>
      <c r="J48" s="127"/>
      <c r="K48" s="127"/>
      <c r="L48" s="138"/>
      <c r="M48" s="127"/>
      <c r="N48" s="127"/>
      <c r="O48" s="127"/>
      <c r="P48" s="127"/>
      <c r="Q48" s="105"/>
    </row>
    <row r="49" spans="1:17">
      <c r="A49" s="123">
        <v>26</v>
      </c>
      <c r="B49" s="124" t="s">
        <v>53</v>
      </c>
      <c r="C49" s="140" t="s">
        <v>71</v>
      </c>
      <c r="D49" s="194" t="s">
        <v>45</v>
      </c>
      <c r="E49" s="195">
        <v>1</v>
      </c>
      <c r="F49" s="129"/>
      <c r="G49" s="129"/>
      <c r="H49" s="127"/>
      <c r="I49" s="127"/>
      <c r="J49" s="127"/>
      <c r="K49" s="127"/>
      <c r="L49" s="130"/>
      <c r="M49" s="131"/>
      <c r="N49" s="131"/>
      <c r="O49" s="131"/>
      <c r="P49" s="127"/>
      <c r="Q49" s="105"/>
    </row>
    <row r="50" spans="1:17" ht="51">
      <c r="A50" s="123">
        <f t="shared" si="0"/>
        <v>27</v>
      </c>
      <c r="B50" s="124" t="s">
        <v>53</v>
      </c>
      <c r="C50" s="210" t="s">
        <v>241</v>
      </c>
      <c r="D50" s="194" t="s">
        <v>45</v>
      </c>
      <c r="E50" s="195">
        <v>1</v>
      </c>
      <c r="F50" s="129"/>
      <c r="G50" s="129"/>
      <c r="H50" s="127"/>
      <c r="I50" s="127"/>
      <c r="J50" s="127"/>
      <c r="K50" s="127"/>
      <c r="L50" s="130"/>
      <c r="M50" s="131"/>
      <c r="N50" s="131"/>
      <c r="O50" s="131"/>
      <c r="P50" s="127"/>
      <c r="Q50" s="105"/>
    </row>
    <row r="51" spans="1:17">
      <c r="A51" s="123">
        <f t="shared" si="0"/>
        <v>28</v>
      </c>
      <c r="B51" s="124" t="s">
        <v>53</v>
      </c>
      <c r="C51" s="196" t="s">
        <v>70</v>
      </c>
      <c r="D51" s="194" t="s">
        <v>45</v>
      </c>
      <c r="E51" s="195">
        <v>1</v>
      </c>
      <c r="F51" s="129"/>
      <c r="G51" s="129"/>
      <c r="H51" s="127"/>
      <c r="I51" s="127"/>
      <c r="J51" s="127"/>
      <c r="K51" s="127"/>
      <c r="L51" s="130"/>
      <c r="M51" s="131"/>
      <c r="N51" s="131"/>
      <c r="O51" s="131"/>
      <c r="P51" s="127"/>
      <c r="Q51" s="105"/>
    </row>
    <row r="52" spans="1:17">
      <c r="A52" s="123">
        <f t="shared" si="0"/>
        <v>29</v>
      </c>
      <c r="B52" s="124" t="s">
        <v>53</v>
      </c>
      <c r="C52" s="196" t="s">
        <v>64</v>
      </c>
      <c r="D52" s="194" t="s">
        <v>45</v>
      </c>
      <c r="E52" s="195">
        <v>1</v>
      </c>
      <c r="F52" s="129"/>
      <c r="G52" s="129"/>
      <c r="H52" s="127"/>
      <c r="I52" s="127"/>
      <c r="J52" s="127"/>
      <c r="K52" s="127"/>
      <c r="L52" s="130"/>
      <c r="M52" s="131"/>
      <c r="N52" s="131"/>
      <c r="O52" s="131"/>
      <c r="P52" s="127"/>
      <c r="Q52" s="105"/>
    </row>
    <row r="53" spans="1:17">
      <c r="A53" s="123">
        <f t="shared" si="0"/>
        <v>30</v>
      </c>
      <c r="B53" s="124" t="s">
        <v>53</v>
      </c>
      <c r="C53" s="196" t="s">
        <v>65</v>
      </c>
      <c r="D53" s="194" t="s">
        <v>45</v>
      </c>
      <c r="E53" s="195">
        <v>1</v>
      </c>
      <c r="F53" s="129"/>
      <c r="G53" s="129"/>
      <c r="H53" s="127"/>
      <c r="I53" s="127"/>
      <c r="J53" s="127"/>
      <c r="K53" s="127"/>
      <c r="L53" s="130"/>
      <c r="M53" s="131"/>
      <c r="N53" s="131"/>
      <c r="O53" s="131"/>
      <c r="P53" s="127"/>
      <c r="Q53" s="105"/>
    </row>
    <row r="54" spans="1:17" ht="25.5">
      <c r="A54" s="123">
        <f t="shared" si="0"/>
        <v>31</v>
      </c>
      <c r="B54" s="124" t="s">
        <v>53</v>
      </c>
      <c r="C54" s="196" t="s">
        <v>201</v>
      </c>
      <c r="D54" s="194" t="s">
        <v>45</v>
      </c>
      <c r="E54" s="195">
        <v>1</v>
      </c>
      <c r="F54" s="129"/>
      <c r="G54" s="129"/>
      <c r="H54" s="127"/>
      <c r="I54" s="127"/>
      <c r="J54" s="127"/>
      <c r="K54" s="127"/>
      <c r="L54" s="130"/>
      <c r="M54" s="131"/>
      <c r="N54" s="131"/>
      <c r="O54" s="131"/>
      <c r="P54" s="127"/>
      <c r="Q54" s="105"/>
    </row>
    <row r="55" spans="1:17">
      <c r="A55" s="123">
        <f t="shared" si="0"/>
        <v>32</v>
      </c>
      <c r="B55" s="124" t="s">
        <v>53</v>
      </c>
      <c r="C55" s="196" t="s">
        <v>62</v>
      </c>
      <c r="D55" s="194" t="s">
        <v>45</v>
      </c>
      <c r="E55" s="195">
        <v>1</v>
      </c>
      <c r="F55" s="129"/>
      <c r="G55" s="129"/>
      <c r="H55" s="127"/>
      <c r="I55" s="127"/>
      <c r="J55" s="127"/>
      <c r="K55" s="127"/>
      <c r="L55" s="130"/>
      <c r="M55" s="131"/>
      <c r="N55" s="131"/>
      <c r="O55" s="131"/>
      <c r="P55" s="127"/>
      <c r="Q55" s="105"/>
    </row>
    <row r="56" spans="1:17">
      <c r="A56" s="180"/>
      <c r="B56" s="180"/>
      <c r="C56" s="181" t="s">
        <v>33</v>
      </c>
      <c r="D56" s="181" t="s">
        <v>59</v>
      </c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05"/>
    </row>
    <row r="57" spans="1:17">
      <c r="A57" s="183"/>
      <c r="B57" s="183"/>
      <c r="C57" s="300" t="s">
        <v>220</v>
      </c>
      <c r="D57" s="301"/>
      <c r="E57" s="301"/>
      <c r="F57" s="301"/>
      <c r="G57" s="301"/>
      <c r="H57" s="301"/>
      <c r="I57" s="301"/>
      <c r="J57" s="301"/>
      <c r="K57" s="302"/>
      <c r="L57" s="129"/>
      <c r="M57" s="127"/>
      <c r="N57" s="127"/>
      <c r="O57" s="127"/>
      <c r="P57" s="127"/>
      <c r="Q57" s="105"/>
    </row>
    <row r="58" spans="1:17">
      <c r="A58" s="183"/>
      <c r="B58" s="183"/>
      <c r="C58" s="310" t="s">
        <v>17</v>
      </c>
      <c r="D58" s="311"/>
      <c r="E58" s="311"/>
      <c r="F58" s="311"/>
      <c r="G58" s="311"/>
      <c r="H58" s="311"/>
      <c r="I58" s="311"/>
      <c r="J58" s="311"/>
      <c r="K58" s="312"/>
      <c r="L58" s="198"/>
      <c r="M58" s="182"/>
      <c r="N58" s="182"/>
      <c r="O58" s="182"/>
      <c r="P58" s="182"/>
      <c r="Q58" s="105"/>
    </row>
    <row r="59" spans="1:17">
      <c r="A59" s="313" t="s">
        <v>221</v>
      </c>
      <c r="B59" s="313"/>
      <c r="C59" s="313"/>
      <c r="D59" s="313"/>
      <c r="E59" s="314"/>
      <c r="F59" s="314"/>
      <c r="G59" s="314"/>
      <c r="H59" s="314"/>
      <c r="I59" s="314"/>
      <c r="J59" s="314"/>
      <c r="K59" s="314"/>
      <c r="L59" s="129"/>
      <c r="M59" s="127"/>
      <c r="N59" s="127"/>
      <c r="O59" s="127"/>
      <c r="P59" s="127"/>
      <c r="Q59" s="105"/>
    </row>
    <row r="60" spans="1:17">
      <c r="A60" s="313" t="s">
        <v>222</v>
      </c>
      <c r="B60" s="313"/>
      <c r="C60" s="313"/>
      <c r="D60" s="313"/>
      <c r="E60" s="314"/>
      <c r="F60" s="314"/>
      <c r="G60" s="314"/>
      <c r="H60" s="314"/>
      <c r="I60" s="314"/>
      <c r="J60" s="314"/>
      <c r="K60" s="314"/>
      <c r="L60" s="129"/>
      <c r="M60" s="127"/>
      <c r="N60" s="127"/>
      <c r="O60" s="127"/>
      <c r="P60" s="127"/>
      <c r="Q60" s="105"/>
    </row>
    <row r="61" spans="1:17">
      <c r="A61" s="313" t="s">
        <v>72</v>
      </c>
      <c r="B61" s="313"/>
      <c r="C61" s="313"/>
      <c r="D61" s="313"/>
      <c r="E61" s="314"/>
      <c r="F61" s="314"/>
      <c r="G61" s="314"/>
      <c r="H61" s="314"/>
      <c r="I61" s="314"/>
      <c r="J61" s="314"/>
      <c r="K61" s="314"/>
      <c r="L61" s="129"/>
      <c r="M61" s="127"/>
      <c r="N61" s="127"/>
      <c r="O61" s="127"/>
      <c r="P61" s="127"/>
      <c r="Q61" s="105"/>
    </row>
    <row r="62" spans="1:17">
      <c r="A62" s="313" t="s">
        <v>37</v>
      </c>
      <c r="B62" s="313"/>
      <c r="C62" s="313"/>
      <c r="D62" s="313"/>
      <c r="E62" s="314"/>
      <c r="F62" s="314"/>
      <c r="G62" s="314"/>
      <c r="H62" s="314"/>
      <c r="I62" s="314"/>
      <c r="J62" s="314"/>
      <c r="K62" s="314"/>
      <c r="L62" s="198"/>
      <c r="M62" s="182"/>
      <c r="N62" s="182"/>
      <c r="O62" s="182"/>
      <c r="P62" s="182"/>
      <c r="Q62" s="105"/>
    </row>
    <row r="63" spans="1:17">
      <c r="A63" s="184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5"/>
      <c r="M63" s="186"/>
      <c r="N63" s="186"/>
      <c r="O63" s="186"/>
      <c r="P63" s="186"/>
      <c r="Q63" s="105"/>
    </row>
    <row r="64" spans="1:17">
      <c r="A64" s="184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05"/>
    </row>
    <row r="65" spans="1:17">
      <c r="A65" s="184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05"/>
    </row>
    <row r="66" spans="1:17" ht="15.75">
      <c r="A66" s="105"/>
      <c r="B66" s="105"/>
      <c r="C66" s="104" t="s">
        <v>174</v>
      </c>
      <c r="D66" s="105"/>
      <c r="E66" s="105"/>
      <c r="F66" s="105"/>
      <c r="G66" s="105"/>
      <c r="H66" s="104" t="s">
        <v>175</v>
      </c>
      <c r="I66" s="105"/>
      <c r="J66" s="105"/>
      <c r="K66" s="105"/>
      <c r="L66" s="105"/>
      <c r="M66" s="105"/>
      <c r="N66" s="105"/>
      <c r="O66" s="105"/>
      <c r="P66" s="105"/>
      <c r="Q66" s="105"/>
    </row>
  </sheetData>
  <mergeCells count="27">
    <mergeCell ref="A8:P8"/>
    <mergeCell ref="A61:K61"/>
    <mergeCell ref="A62:K62"/>
    <mergeCell ref="A16:P16"/>
    <mergeCell ref="F17:K17"/>
    <mergeCell ref="C57:K57"/>
    <mergeCell ref="C58:K58"/>
    <mergeCell ref="A59:K59"/>
    <mergeCell ref="A60:K60"/>
    <mergeCell ref="A14:J14"/>
    <mergeCell ref="K14:L14"/>
    <mergeCell ref="P14:Q14"/>
    <mergeCell ref="A15:Q15"/>
    <mergeCell ref="A9:Q9"/>
    <mergeCell ref="A10:Q10"/>
    <mergeCell ref="A11:Q11"/>
    <mergeCell ref="A2:H2"/>
    <mergeCell ref="A3:D3"/>
    <mergeCell ref="A4:P4"/>
    <mergeCell ref="A6:P6"/>
    <mergeCell ref="A7:P7"/>
    <mergeCell ref="C12:Q12"/>
    <mergeCell ref="A13:C13"/>
    <mergeCell ref="E13:F13"/>
    <mergeCell ref="G13:I13"/>
    <mergeCell ref="J13:M13"/>
    <mergeCell ref="N13:O13"/>
  </mergeCells>
  <pageMargins left="0.81" right="0.17" top="0.81" bottom="0.26" header="0.27" footer="0.17"/>
  <pageSetup paperSize="9" scale="10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P42"/>
  <sheetViews>
    <sheetView tabSelected="1" topLeftCell="A19" zoomScaleNormal="100" workbookViewId="0">
      <selection activeCell="T30" sqref="T30"/>
    </sheetView>
  </sheetViews>
  <sheetFormatPr defaultColWidth="9.140625" defaultRowHeight="12.75"/>
  <cols>
    <col min="1" max="1" width="4.140625" style="9" customWidth="1"/>
    <col min="2" max="2" width="4.5703125" style="9" customWidth="1"/>
    <col min="3" max="3" width="40" style="9" customWidth="1"/>
    <col min="4" max="4" width="9" style="9" customWidth="1"/>
    <col min="5" max="5" width="8.42578125" style="9" customWidth="1"/>
    <col min="6" max="7" width="7" style="9" customWidth="1"/>
    <col min="8" max="8" width="9" style="9" customWidth="1"/>
    <col min="9" max="9" width="8.28515625" style="9" customWidth="1"/>
    <col min="10" max="10" width="7" style="9" customWidth="1"/>
    <col min="11" max="11" width="7.85546875" style="9" customWidth="1"/>
    <col min="12" max="12" width="9.28515625" style="9" customWidth="1"/>
    <col min="13" max="13" width="9.42578125" style="9" customWidth="1"/>
    <col min="14" max="14" width="12.5703125" style="9" customWidth="1"/>
    <col min="15" max="15" width="8.28515625" style="9" customWidth="1"/>
    <col min="16" max="16" width="11.140625" style="9" customWidth="1"/>
    <col min="17" max="16384" width="9.140625" style="9"/>
  </cols>
  <sheetData>
    <row r="2" spans="1:16" ht="15">
      <c r="A2" s="326" t="s">
        <v>213</v>
      </c>
      <c r="B2" s="326"/>
      <c r="C2" s="326"/>
      <c r="D2" s="326"/>
      <c r="E2" s="326"/>
      <c r="F2" s="326"/>
      <c r="G2" s="326"/>
      <c r="H2" s="326"/>
      <c r="I2" s="105"/>
      <c r="J2" s="105"/>
      <c r="K2" s="105"/>
      <c r="L2" s="105"/>
      <c r="M2" s="105"/>
      <c r="N2" s="105"/>
      <c r="O2" s="105"/>
      <c r="P2" s="105"/>
    </row>
    <row r="3" spans="1:16" ht="15" customHeight="1">
      <c r="A3" s="327" t="s">
        <v>211</v>
      </c>
      <c r="B3" s="327"/>
      <c r="C3" s="328"/>
      <c r="D3" s="328"/>
      <c r="E3" s="202"/>
      <c r="F3" s="202"/>
      <c r="G3" s="202"/>
      <c r="H3" s="202"/>
      <c r="I3" s="105"/>
      <c r="J3" s="105"/>
      <c r="K3" s="105"/>
      <c r="L3" s="105"/>
      <c r="M3" s="105"/>
      <c r="N3" s="105"/>
      <c r="O3" s="105"/>
      <c r="P3" s="105"/>
    </row>
    <row r="4" spans="1:16" ht="25.5">
      <c r="A4" s="298" t="s">
        <v>212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</row>
    <row r="5" spans="1:16" ht="15.7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</row>
    <row r="6" spans="1:16" ht="18.75">
      <c r="A6" s="299" t="s">
        <v>117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1:16">
      <c r="A7" s="290" t="s">
        <v>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</row>
    <row r="8" spans="1:16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6" ht="15">
      <c r="A9" s="291" t="s">
        <v>169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</row>
    <row r="10" spans="1:16" ht="15">
      <c r="A10" s="291" t="s">
        <v>214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</row>
    <row r="11" spans="1:16" ht="15">
      <c r="A11" s="291" t="s">
        <v>56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</row>
    <row r="12" spans="1:16" ht="15">
      <c r="A12" s="110"/>
      <c r="B12" s="110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</row>
    <row r="13" spans="1:16" ht="18.75">
      <c r="A13" s="305" t="s">
        <v>114</v>
      </c>
      <c r="B13" s="305"/>
      <c r="C13" s="306"/>
      <c r="D13" s="316" t="s">
        <v>42</v>
      </c>
      <c r="E13" s="316"/>
      <c r="F13" s="317" t="s">
        <v>2</v>
      </c>
      <c r="G13" s="317"/>
      <c r="H13" s="317"/>
      <c r="I13" s="318" t="s">
        <v>73</v>
      </c>
      <c r="J13" s="318"/>
      <c r="K13" s="318"/>
      <c r="L13" s="318"/>
      <c r="M13" s="319"/>
      <c r="N13" s="319"/>
      <c r="O13" s="110" t="s">
        <v>59</v>
      </c>
      <c r="P13" s="113"/>
    </row>
    <row r="14" spans="1:16">
      <c r="A14" s="290"/>
      <c r="B14" s="290"/>
      <c r="C14" s="290"/>
      <c r="D14" s="290"/>
      <c r="E14" s="290"/>
      <c r="F14" s="290"/>
      <c r="G14" s="290"/>
      <c r="H14" s="290"/>
      <c r="I14" s="290"/>
      <c r="J14" s="290" t="s">
        <v>3</v>
      </c>
      <c r="K14" s="290"/>
      <c r="L14" s="114">
        <v>2016</v>
      </c>
      <c r="M14" s="109" t="s">
        <v>1</v>
      </c>
      <c r="N14" s="112"/>
      <c r="O14" s="303"/>
      <c r="P14" s="303"/>
    </row>
    <row r="15" spans="1:16" ht="13.5" thickBo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</row>
    <row r="16" spans="1:16" ht="13.5" thickBo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</row>
    <row r="17" spans="1:16" ht="13.5" thickBot="1">
      <c r="A17" s="118" t="s">
        <v>5</v>
      </c>
      <c r="B17" s="119"/>
      <c r="C17" s="191"/>
      <c r="D17" s="118" t="s">
        <v>6</v>
      </c>
      <c r="E17" s="118" t="s">
        <v>7</v>
      </c>
      <c r="F17" s="323" t="s">
        <v>19</v>
      </c>
      <c r="G17" s="324"/>
      <c r="H17" s="324"/>
      <c r="I17" s="324"/>
      <c r="J17" s="324"/>
      <c r="K17" s="325"/>
      <c r="L17" s="192"/>
      <c r="M17" s="192"/>
      <c r="N17" s="192" t="s">
        <v>9</v>
      </c>
      <c r="O17" s="192" t="s">
        <v>8</v>
      </c>
      <c r="P17" s="191" t="s">
        <v>4</v>
      </c>
    </row>
    <row r="18" spans="1:16" ht="12.75" customHeight="1">
      <c r="A18" s="115" t="s">
        <v>10</v>
      </c>
      <c r="B18" s="116" t="s">
        <v>43</v>
      </c>
      <c r="C18" s="116" t="s">
        <v>18</v>
      </c>
      <c r="D18" s="115" t="s">
        <v>11</v>
      </c>
      <c r="E18" s="115" t="s">
        <v>12</v>
      </c>
      <c r="F18" s="115" t="s">
        <v>20</v>
      </c>
      <c r="G18" s="117" t="s">
        <v>14</v>
      </c>
      <c r="H18" s="118" t="s">
        <v>22</v>
      </c>
      <c r="I18" s="118" t="s">
        <v>13</v>
      </c>
      <c r="J18" s="118" t="s">
        <v>23</v>
      </c>
      <c r="K18" s="118" t="s">
        <v>28</v>
      </c>
      <c r="L18" s="119" t="s">
        <v>24</v>
      </c>
      <c r="M18" s="118" t="s">
        <v>22</v>
      </c>
      <c r="N18" s="118" t="s">
        <v>13</v>
      </c>
      <c r="O18" s="347" t="s">
        <v>23</v>
      </c>
      <c r="P18" s="118" t="s">
        <v>28</v>
      </c>
    </row>
    <row r="19" spans="1:16" ht="13.5" thickBot="1">
      <c r="A19" s="115" t="s">
        <v>15</v>
      </c>
      <c r="B19" s="116"/>
      <c r="C19" s="116"/>
      <c r="D19" s="115"/>
      <c r="E19" s="115"/>
      <c r="F19" s="115" t="s">
        <v>29</v>
      </c>
      <c r="G19" s="115" t="s">
        <v>21</v>
      </c>
      <c r="H19" s="115" t="s">
        <v>26</v>
      </c>
      <c r="I19" s="115" t="s">
        <v>25</v>
      </c>
      <c r="J19" s="115" t="s">
        <v>27</v>
      </c>
      <c r="K19" s="120" t="s">
        <v>59</v>
      </c>
      <c r="L19" s="116" t="s">
        <v>30</v>
      </c>
      <c r="M19" s="115" t="s">
        <v>26</v>
      </c>
      <c r="N19" s="115" t="s">
        <v>25</v>
      </c>
      <c r="O19" s="348" t="s">
        <v>27</v>
      </c>
      <c r="P19" s="115" t="s">
        <v>59</v>
      </c>
    </row>
    <row r="20" spans="1:16" ht="23.25" thickBot="1">
      <c r="A20" s="120"/>
      <c r="B20" s="121"/>
      <c r="C20" s="121"/>
      <c r="D20" s="120"/>
      <c r="E20" s="120"/>
      <c r="F20" s="120" t="s">
        <v>31</v>
      </c>
      <c r="G20" s="120" t="s">
        <v>58</v>
      </c>
      <c r="H20" s="120" t="s">
        <v>59</v>
      </c>
      <c r="I20" s="120" t="s">
        <v>59</v>
      </c>
      <c r="J20" s="120" t="s">
        <v>59</v>
      </c>
      <c r="K20" s="120"/>
      <c r="L20" s="121" t="s">
        <v>31</v>
      </c>
      <c r="M20" s="120" t="s">
        <v>59</v>
      </c>
      <c r="N20" s="120" t="s">
        <v>59</v>
      </c>
      <c r="O20" s="349" t="s">
        <v>59</v>
      </c>
      <c r="P20" s="120"/>
    </row>
    <row r="21" spans="1:16">
      <c r="A21" s="204">
        <v>1</v>
      </c>
      <c r="B21" s="204"/>
      <c r="C21" s="204">
        <v>3</v>
      </c>
      <c r="D21" s="204">
        <v>4</v>
      </c>
      <c r="E21" s="204">
        <v>5</v>
      </c>
      <c r="F21" s="204">
        <v>6</v>
      </c>
      <c r="G21" s="204">
        <v>7</v>
      </c>
      <c r="H21" s="204">
        <v>8</v>
      </c>
      <c r="I21" s="204">
        <v>9</v>
      </c>
      <c r="J21" s="204">
        <v>10</v>
      </c>
      <c r="K21" s="204">
        <v>11</v>
      </c>
      <c r="L21" s="204">
        <v>12</v>
      </c>
      <c r="M21" s="204">
        <v>13</v>
      </c>
      <c r="N21" s="204">
        <v>14</v>
      </c>
      <c r="O21" s="350">
        <v>15</v>
      </c>
      <c r="P21" s="352">
        <v>16</v>
      </c>
    </row>
    <row r="22" spans="1:16">
      <c r="A22" s="205"/>
      <c r="B22" s="206"/>
      <c r="C22" s="125" t="s">
        <v>117</v>
      </c>
      <c r="D22" s="207"/>
      <c r="E22" s="207"/>
      <c r="F22" s="123"/>
      <c r="G22" s="123"/>
      <c r="H22" s="208"/>
      <c r="I22" s="208"/>
      <c r="J22" s="208"/>
      <c r="K22" s="208"/>
      <c r="L22" s="123"/>
      <c r="M22" s="208"/>
      <c r="N22" s="208"/>
      <c r="O22" s="351"/>
      <c r="P22" s="208"/>
    </row>
    <row r="23" spans="1:16">
      <c r="A23" s="209">
        <v>1</v>
      </c>
      <c r="B23" s="206" t="s">
        <v>53</v>
      </c>
      <c r="C23" s="219" t="s">
        <v>149</v>
      </c>
      <c r="D23" s="211" t="s">
        <v>75</v>
      </c>
      <c r="E23" s="212">
        <v>1</v>
      </c>
      <c r="F23" s="213"/>
      <c r="G23" s="129"/>
      <c r="H23" s="214"/>
      <c r="I23" s="215"/>
      <c r="J23" s="214"/>
      <c r="K23" s="216"/>
      <c r="L23" s="130"/>
      <c r="M23" s="131"/>
      <c r="N23" s="131"/>
      <c r="O23" s="341"/>
      <c r="P23" s="127"/>
    </row>
    <row r="24" spans="1:16">
      <c r="A24" s="209">
        <v>2</v>
      </c>
      <c r="B24" s="206" t="s">
        <v>53</v>
      </c>
      <c r="C24" s="210" t="s">
        <v>150</v>
      </c>
      <c r="D24" s="211" t="s">
        <v>75</v>
      </c>
      <c r="E24" s="212">
        <v>28</v>
      </c>
      <c r="F24" s="213"/>
      <c r="G24" s="129"/>
      <c r="H24" s="214"/>
      <c r="I24" s="214"/>
      <c r="J24" s="214"/>
      <c r="K24" s="216"/>
      <c r="L24" s="130"/>
      <c r="M24" s="131"/>
      <c r="N24" s="131"/>
      <c r="O24" s="341"/>
      <c r="P24" s="127"/>
    </row>
    <row r="25" spans="1:16">
      <c r="A25" s="209">
        <v>3</v>
      </c>
      <c r="B25" s="206" t="s">
        <v>53</v>
      </c>
      <c r="C25" s="210" t="s">
        <v>151</v>
      </c>
      <c r="D25" s="211" t="s">
        <v>66</v>
      </c>
      <c r="E25" s="212">
        <v>1</v>
      </c>
      <c r="F25" s="213"/>
      <c r="G25" s="129"/>
      <c r="H25" s="214"/>
      <c r="I25" s="215"/>
      <c r="J25" s="214"/>
      <c r="K25" s="216"/>
      <c r="L25" s="130"/>
      <c r="M25" s="131"/>
      <c r="N25" s="131"/>
      <c r="O25" s="341"/>
      <c r="P25" s="127"/>
    </row>
    <row r="26" spans="1:16">
      <c r="A26" s="209">
        <v>4</v>
      </c>
      <c r="B26" s="206" t="s">
        <v>53</v>
      </c>
      <c r="C26" s="210" t="s">
        <v>152</v>
      </c>
      <c r="D26" s="211" t="s">
        <v>75</v>
      </c>
      <c r="E26" s="212">
        <v>12</v>
      </c>
      <c r="F26" s="213"/>
      <c r="G26" s="129"/>
      <c r="H26" s="127"/>
      <c r="I26" s="127"/>
      <c r="J26" s="214"/>
      <c r="K26" s="216"/>
      <c r="L26" s="130"/>
      <c r="M26" s="131"/>
      <c r="N26" s="131"/>
      <c r="O26" s="341"/>
      <c r="P26" s="127"/>
    </row>
    <row r="27" spans="1:16">
      <c r="A27" s="209">
        <v>5</v>
      </c>
      <c r="B27" s="206" t="s">
        <v>53</v>
      </c>
      <c r="C27" s="94" t="s">
        <v>118</v>
      </c>
      <c r="D27" s="211" t="s">
        <v>153</v>
      </c>
      <c r="E27" s="212">
        <v>320</v>
      </c>
      <c r="F27" s="213"/>
      <c r="G27" s="129"/>
      <c r="H27" s="127"/>
      <c r="I27" s="127"/>
      <c r="J27" s="127"/>
      <c r="K27" s="216"/>
      <c r="L27" s="130"/>
      <c r="M27" s="131"/>
      <c r="N27" s="131"/>
      <c r="O27" s="341"/>
      <c r="P27" s="127"/>
    </row>
    <row r="28" spans="1:16">
      <c r="A28" s="209">
        <v>6</v>
      </c>
      <c r="B28" s="206" t="s">
        <v>53</v>
      </c>
      <c r="C28" s="94" t="s">
        <v>154</v>
      </c>
      <c r="D28" s="211" t="s">
        <v>46</v>
      </c>
      <c r="E28" s="212">
        <v>32</v>
      </c>
      <c r="F28" s="213"/>
      <c r="G28" s="129"/>
      <c r="H28" s="127"/>
      <c r="I28" s="127"/>
      <c r="J28" s="127"/>
      <c r="K28" s="216"/>
      <c r="L28" s="130"/>
      <c r="M28" s="131"/>
      <c r="N28" s="131"/>
      <c r="O28" s="341"/>
      <c r="P28" s="127"/>
    </row>
    <row r="29" spans="1:16">
      <c r="A29" s="209">
        <v>7</v>
      </c>
      <c r="B29" s="206" t="s">
        <v>53</v>
      </c>
      <c r="C29" s="94" t="s">
        <v>155</v>
      </c>
      <c r="D29" s="211" t="s">
        <v>75</v>
      </c>
      <c r="E29" s="212">
        <v>12</v>
      </c>
      <c r="F29" s="213"/>
      <c r="G29" s="129"/>
      <c r="H29" s="127"/>
      <c r="I29" s="127"/>
      <c r="J29" s="127"/>
      <c r="K29" s="216"/>
      <c r="L29" s="130"/>
      <c r="M29" s="131"/>
      <c r="N29" s="131"/>
      <c r="O29" s="341"/>
      <c r="P29" s="127"/>
    </row>
    <row r="30" spans="1:16">
      <c r="A30" s="209">
        <v>8</v>
      </c>
      <c r="B30" s="206" t="s">
        <v>53</v>
      </c>
      <c r="C30" s="210" t="s">
        <v>156</v>
      </c>
      <c r="D30" s="211" t="s">
        <v>75</v>
      </c>
      <c r="E30" s="212">
        <v>2</v>
      </c>
      <c r="F30" s="129"/>
      <c r="G30" s="129"/>
      <c r="H30" s="214"/>
      <c r="I30" s="214"/>
      <c r="J30" s="127"/>
      <c r="K30" s="127"/>
      <c r="L30" s="130"/>
      <c r="M30" s="131"/>
      <c r="N30" s="131"/>
      <c r="O30" s="341"/>
      <c r="P30" s="127"/>
    </row>
    <row r="31" spans="1:16">
      <c r="A31" s="209">
        <v>9</v>
      </c>
      <c r="B31" s="206" t="s">
        <v>53</v>
      </c>
      <c r="C31" s="210" t="s">
        <v>157</v>
      </c>
      <c r="D31" s="211" t="s">
        <v>75</v>
      </c>
      <c r="E31" s="212">
        <v>1</v>
      </c>
      <c r="F31" s="129"/>
      <c r="G31" s="129"/>
      <c r="H31" s="214"/>
      <c r="I31" s="214"/>
      <c r="J31" s="127"/>
      <c r="K31" s="127"/>
      <c r="L31" s="130"/>
      <c r="M31" s="131"/>
      <c r="N31" s="131"/>
      <c r="O31" s="131"/>
      <c r="P31" s="127"/>
    </row>
    <row r="32" spans="1:16">
      <c r="A32" s="180"/>
      <c r="B32" s="180"/>
      <c r="C32" s="181" t="s">
        <v>33</v>
      </c>
      <c r="D32" s="181" t="s">
        <v>59</v>
      </c>
      <c r="E32" s="182"/>
      <c r="F32" s="182"/>
      <c r="G32" s="182"/>
      <c r="H32" s="182"/>
      <c r="I32" s="182"/>
      <c r="J32" s="182"/>
      <c r="K32" s="182"/>
      <c r="L32" s="198"/>
      <c r="M32" s="182"/>
      <c r="N32" s="182"/>
      <c r="O32" s="182"/>
      <c r="P32" s="182"/>
    </row>
    <row r="33" spans="1:16">
      <c r="A33" s="183"/>
      <c r="B33" s="183"/>
      <c r="C33" s="300" t="s">
        <v>217</v>
      </c>
      <c r="D33" s="301"/>
      <c r="E33" s="301"/>
      <c r="F33" s="301"/>
      <c r="G33" s="301"/>
      <c r="H33" s="301"/>
      <c r="I33" s="301"/>
      <c r="J33" s="301"/>
      <c r="K33" s="302"/>
      <c r="L33" s="129"/>
      <c r="M33" s="127"/>
      <c r="N33" s="127"/>
      <c r="O33" s="127"/>
      <c r="P33" s="127"/>
    </row>
    <row r="34" spans="1:16">
      <c r="A34" s="183"/>
      <c r="B34" s="183"/>
      <c r="C34" s="310" t="s">
        <v>17</v>
      </c>
      <c r="D34" s="311"/>
      <c r="E34" s="311"/>
      <c r="F34" s="311"/>
      <c r="G34" s="311"/>
      <c r="H34" s="311"/>
      <c r="I34" s="311"/>
      <c r="J34" s="311"/>
      <c r="K34" s="312"/>
      <c r="L34" s="198"/>
      <c r="M34" s="182"/>
      <c r="N34" s="182"/>
      <c r="O34" s="182"/>
      <c r="P34" s="182"/>
    </row>
    <row r="35" spans="1:16">
      <c r="A35" s="313" t="s">
        <v>218</v>
      </c>
      <c r="B35" s="313"/>
      <c r="C35" s="313"/>
      <c r="D35" s="313"/>
      <c r="E35" s="314"/>
      <c r="F35" s="314"/>
      <c r="G35" s="314"/>
      <c r="H35" s="314"/>
      <c r="I35" s="314"/>
      <c r="J35" s="314"/>
      <c r="K35" s="314"/>
      <c r="L35" s="129"/>
      <c r="M35" s="127"/>
      <c r="N35" s="127"/>
      <c r="O35" s="127"/>
      <c r="P35" s="127"/>
    </row>
    <row r="36" spans="1:16">
      <c r="A36" s="313" t="s">
        <v>219</v>
      </c>
      <c r="B36" s="313"/>
      <c r="C36" s="313"/>
      <c r="D36" s="313"/>
      <c r="E36" s="314"/>
      <c r="F36" s="314"/>
      <c r="G36" s="314"/>
      <c r="H36" s="314"/>
      <c r="I36" s="314"/>
      <c r="J36" s="314"/>
      <c r="K36" s="314"/>
      <c r="L36" s="129"/>
      <c r="M36" s="127"/>
      <c r="N36" s="127"/>
      <c r="O36" s="127"/>
      <c r="P36" s="127"/>
    </row>
    <row r="37" spans="1:16">
      <c r="A37" s="313" t="s">
        <v>72</v>
      </c>
      <c r="B37" s="313"/>
      <c r="C37" s="313"/>
      <c r="D37" s="313"/>
      <c r="E37" s="314"/>
      <c r="F37" s="314"/>
      <c r="G37" s="314"/>
      <c r="H37" s="314"/>
      <c r="I37" s="314"/>
      <c r="J37" s="314"/>
      <c r="K37" s="314"/>
      <c r="L37" s="129"/>
      <c r="M37" s="127"/>
      <c r="N37" s="127"/>
      <c r="O37" s="127"/>
      <c r="P37" s="127"/>
    </row>
    <row r="38" spans="1:16">
      <c r="A38" s="313" t="s">
        <v>37</v>
      </c>
      <c r="B38" s="313"/>
      <c r="C38" s="313"/>
      <c r="D38" s="313"/>
      <c r="E38" s="314"/>
      <c r="F38" s="314"/>
      <c r="G38" s="314"/>
      <c r="H38" s="314"/>
      <c r="I38" s="314"/>
      <c r="J38" s="314"/>
      <c r="K38" s="314"/>
      <c r="L38" s="198"/>
      <c r="M38" s="182"/>
      <c r="N38" s="182"/>
      <c r="O38" s="182"/>
      <c r="P38" s="182"/>
    </row>
    <row r="39" spans="1:16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5"/>
      <c r="M39" s="186"/>
      <c r="N39" s="186"/>
      <c r="O39" s="186"/>
      <c r="P39" s="186"/>
    </row>
    <row r="40" spans="1:16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1:16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1:16" ht="15.75">
      <c r="C42" s="104" t="s">
        <v>174</v>
      </c>
      <c r="F42" s="104" t="s">
        <v>175</v>
      </c>
    </row>
  </sheetData>
  <mergeCells count="26">
    <mergeCell ref="A36:K36"/>
    <mergeCell ref="A37:K37"/>
    <mergeCell ref="A38:K38"/>
    <mergeCell ref="C12:P12"/>
    <mergeCell ref="A16:P16"/>
    <mergeCell ref="F17:K17"/>
    <mergeCell ref="C33:K33"/>
    <mergeCell ref="C34:K34"/>
    <mergeCell ref="A35:K35"/>
    <mergeCell ref="A2:H2"/>
    <mergeCell ref="A3:D3"/>
    <mergeCell ref="A4:P4"/>
    <mergeCell ref="A6:P6"/>
    <mergeCell ref="A7:P7"/>
    <mergeCell ref="A9:P9"/>
    <mergeCell ref="A14:I14"/>
    <mergeCell ref="J14:K14"/>
    <mergeCell ref="O14:P14"/>
    <mergeCell ref="A15:P15"/>
    <mergeCell ref="A11:P11"/>
    <mergeCell ref="A13:C13"/>
    <mergeCell ref="D13:E13"/>
    <mergeCell ref="F13:H13"/>
    <mergeCell ref="I13:L13"/>
    <mergeCell ref="M13:N13"/>
    <mergeCell ref="A10:P10"/>
  </mergeCells>
  <pageMargins left="0.81" right="0.17" top="0.81" bottom="0.26" header="0.27" footer="0.17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kopsavilk)</vt:lpstr>
      <vt:lpstr>gaitenis)</vt:lpstr>
      <vt:lpstr>ģerbtuves)</vt:lpstr>
      <vt:lpstr>santehniskie</vt:lpstr>
      <vt:lpstr>elektromontāža</vt:lpstr>
      <vt:lpstr>elektromontāža!Print_Area</vt:lpstr>
      <vt:lpstr>'gaitenis)'!Print_Area</vt:lpstr>
      <vt:lpstr>'ģerbtuves)'!Print_Area</vt:lpstr>
      <vt:lpstr>'kopsavilk)'!Print_Area</vt:lpstr>
      <vt:lpstr>santehniskie!Print_Area</vt:lpstr>
    </vt:vector>
  </TitlesOfParts>
  <Company>KOMUNALPROJEKTS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KOMUNALPROJEKTS</dc:creator>
  <cp:lastModifiedBy>Dace Dimanta</cp:lastModifiedBy>
  <cp:lastPrinted>2016-04-04T06:17:41Z</cp:lastPrinted>
  <dcterms:created xsi:type="dcterms:W3CDTF">1998-06-22T08:16:43Z</dcterms:created>
  <dcterms:modified xsi:type="dcterms:W3CDTF">2016-04-27T06:00:11Z</dcterms:modified>
</cp:coreProperties>
</file>