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Nauris JIP\Documents\CA 2016\JPD2016  MI Jelgavas 5.vidusskolas telpu vienkāršotā atjaunošana\"/>
    </mc:Choice>
  </mc:AlternateContent>
  <bookViews>
    <workbookView xWindow="0" yWindow="0" windowWidth="28800" windowHeight="12435" tabRatio="952"/>
  </bookViews>
  <sheets>
    <sheet name="PBK" sheetId="41" r:id="rId1"/>
    <sheet name="KOPS" sheetId="42" r:id="rId2"/>
    <sheet name="DEM" sheetId="45" r:id="rId3"/>
    <sheet name="GR" sheetId="56" r:id="rId4"/>
    <sheet name="GRIE" sheetId="57" r:id="rId5"/>
    <sheet name="SIE" sheetId="58" r:id="rId6"/>
    <sheet name="L D" sheetId="59" r:id="rId7"/>
    <sheet name="CITI" sheetId="60" r:id="rId8"/>
    <sheet name="EL" sheetId="55" r:id="rId9"/>
    <sheet name="VENT" sheetId="61" r:id="rId10"/>
    <sheet name="UAS" sheetId="62" r:id="rId11"/>
    <sheet name="DTT" sheetId="63" r:id="rId12"/>
  </sheets>
  <definedNames>
    <definedName name="_xlnm._FilterDatabase" localSheetId="7" hidden="1">CITI!#REF!</definedName>
    <definedName name="_xlnm._FilterDatabase" localSheetId="2" hidden="1">DEM!#REF!</definedName>
    <definedName name="_xlnm._FilterDatabase" localSheetId="11" hidden="1">DTT!#REF!</definedName>
    <definedName name="_xlnm._FilterDatabase" localSheetId="8" hidden="1">EL!#REF!</definedName>
    <definedName name="_xlnm._FilterDatabase" localSheetId="3" hidden="1">GR!#REF!</definedName>
    <definedName name="_xlnm._FilterDatabase" localSheetId="4" hidden="1">GRIE!#REF!</definedName>
    <definedName name="_xlnm._FilterDatabase" localSheetId="6" hidden="1">'L D'!#REF!</definedName>
    <definedName name="_xlnm._FilterDatabase" localSheetId="5" hidden="1">SIE!#REF!</definedName>
    <definedName name="_xlnm._FilterDatabase" localSheetId="10" hidden="1">UAS!#REF!</definedName>
    <definedName name="_xlnm._FilterDatabase" localSheetId="9" hidden="1">VENT!#REF!</definedName>
    <definedName name="_xlnm.Print_Area" localSheetId="7">CITI!$A$1:$P$50</definedName>
    <definedName name="_xlnm.Print_Area" localSheetId="2">DEM!$A$1:$P$67</definedName>
    <definedName name="_xlnm.Print_Area" localSheetId="11">DTT!$A$1:$P$39</definedName>
    <definedName name="_xlnm.Print_Area" localSheetId="8">EL!$A$1:$P$53</definedName>
    <definedName name="_xlnm.Print_Area" localSheetId="3">GR!$A$1:$P$61</definedName>
    <definedName name="_xlnm.Print_Area" localSheetId="4">GRIE!$A$1:$P$64</definedName>
    <definedName name="_xlnm.Print_Area" localSheetId="1">KOPS!$A$1:$J$49</definedName>
    <definedName name="_xlnm.Print_Area" localSheetId="6">'L D'!$A$1:$P$34</definedName>
    <definedName name="_xlnm.Print_Area" localSheetId="0">PBK!$A$1:$D$40</definedName>
    <definedName name="_xlnm.Print_Area" localSheetId="5">SIE!$A$1:$P$114</definedName>
    <definedName name="_xlnm.Print_Area" localSheetId="10">UAS!$A$1:$P$40</definedName>
    <definedName name="_xlnm.Print_Area" localSheetId="9">VENT!$A$1:$P$60</definedName>
  </definedNames>
  <calcPr calcId="152511"/>
</workbook>
</file>

<file path=xl/calcChain.xml><?xml version="1.0" encoding="utf-8"?>
<calcChain xmlns="http://schemas.openxmlformats.org/spreadsheetml/2006/main">
  <c r="C6" i="63" l="1"/>
  <c r="C7" i="63"/>
  <c r="C6" i="62"/>
  <c r="C7" i="62"/>
  <c r="C6" i="61"/>
  <c r="C7" i="61"/>
  <c r="C6" i="55"/>
  <c r="C7" i="55"/>
  <c r="C6" i="60"/>
  <c r="C7" i="60"/>
  <c r="C6" i="59"/>
  <c r="C7" i="59"/>
  <c r="C5" i="58"/>
  <c r="C6" i="58"/>
  <c r="C6" i="57"/>
  <c r="C7" i="57"/>
  <c r="C7" i="56"/>
  <c r="C7" i="45"/>
  <c r="D6" i="42" l="1"/>
  <c r="A8" i="42"/>
  <c r="I29" i="42"/>
  <c r="C9" i="60"/>
  <c r="E21" i="60"/>
  <c r="E22" i="60"/>
  <c r="E23" i="60"/>
  <c r="E24" i="60"/>
  <c r="E27" i="60"/>
  <c r="E31" i="60"/>
  <c r="E33" i="60"/>
  <c r="E39" i="60"/>
  <c r="C6" i="45"/>
  <c r="C6" i="56" s="1"/>
  <c r="C9" i="45"/>
  <c r="E36" i="45"/>
  <c r="E52" i="45"/>
  <c r="E56" i="45"/>
  <c r="E58" i="45"/>
  <c r="C9" i="63"/>
  <c r="C20" i="63"/>
  <c r="G31" i="42"/>
  <c r="M43" i="63"/>
  <c r="C9" i="55"/>
  <c r="G28" i="42"/>
  <c r="C9" i="56"/>
  <c r="E21" i="56"/>
  <c r="E22" i="56"/>
  <c r="E23" i="56"/>
  <c r="E24" i="56"/>
  <c r="E27" i="56"/>
  <c r="E28" i="56"/>
  <c r="E29" i="56"/>
  <c r="E30" i="56"/>
  <c r="E31" i="56"/>
  <c r="E39" i="56"/>
  <c r="E40" i="56"/>
  <c r="E41" i="56"/>
  <c r="E42" i="56"/>
  <c r="E43" i="56"/>
  <c r="E46" i="56"/>
  <c r="E47" i="56"/>
  <c r="E48" i="56"/>
  <c r="E49" i="56"/>
  <c r="C9" i="57"/>
  <c r="E22" i="57"/>
  <c r="E23" i="57"/>
  <c r="E24" i="57"/>
  <c r="E25" i="57"/>
  <c r="E33" i="57"/>
  <c r="E26" i="57"/>
  <c r="E27" i="57"/>
  <c r="E28" i="57"/>
  <c r="E29" i="57"/>
  <c r="E30" i="57"/>
  <c r="E31" i="57"/>
  <c r="E32" i="57"/>
  <c r="E34" i="57"/>
  <c r="E43" i="57"/>
  <c r="E44" i="57"/>
  <c r="E45" i="57"/>
  <c r="E47" i="57"/>
  <c r="E48" i="57"/>
  <c r="E49" i="57"/>
  <c r="E50" i="57"/>
  <c r="E51" i="57"/>
  <c r="E52" i="57"/>
  <c r="E53" i="57"/>
  <c r="E54" i="57"/>
  <c r="D9" i="42"/>
  <c r="D11" i="42"/>
  <c r="D31" i="42"/>
  <c r="F32" i="42"/>
  <c r="D41" i="42"/>
  <c r="D46" i="42" s="1"/>
  <c r="F41" i="42"/>
  <c r="F46" i="42" s="1"/>
  <c r="D44" i="42"/>
  <c r="D49" i="42" s="1"/>
  <c r="A49" i="42"/>
  <c r="C9" i="59"/>
  <c r="E22" i="59"/>
  <c r="M38" i="59"/>
  <c r="D10" i="42"/>
  <c r="C33" i="41"/>
  <c r="D33" i="41"/>
  <c r="C36" i="41"/>
  <c r="C38" i="41"/>
  <c r="D38" i="41"/>
  <c r="C7" i="58"/>
  <c r="C8" i="58"/>
  <c r="E20" i="58"/>
  <c r="E21" i="58"/>
  <c r="E22" i="58"/>
  <c r="E24" i="58"/>
  <c r="E25" i="58"/>
  <c r="E26" i="58"/>
  <c r="E27" i="58"/>
  <c r="E30" i="58"/>
  <c r="E34" i="58"/>
  <c r="E35" i="58"/>
  <c r="E36" i="58"/>
  <c r="E37" i="58"/>
  <c r="E38" i="58"/>
  <c r="E41" i="58"/>
  <c r="E42" i="58"/>
  <c r="E43" i="58"/>
  <c r="E67" i="58"/>
  <c r="E68" i="58"/>
  <c r="E69" i="58"/>
  <c r="E70" i="58"/>
  <c r="E71" i="58"/>
  <c r="E73" i="58"/>
  <c r="E74" i="58"/>
  <c r="E75" i="58"/>
  <c r="E76" i="58"/>
  <c r="E88" i="58"/>
  <c r="E90" i="58"/>
  <c r="E91" i="58"/>
  <c r="E92" i="58"/>
  <c r="E93" i="58"/>
  <c r="E94" i="58"/>
  <c r="E95" i="58"/>
  <c r="E96" i="58"/>
  <c r="E97" i="58"/>
  <c r="E98" i="58"/>
  <c r="E99" i="58"/>
  <c r="E100" i="58"/>
  <c r="E103" i="58"/>
  <c r="C8" i="62"/>
  <c r="C9" i="62"/>
  <c r="J30" i="42"/>
  <c r="G30" i="42"/>
  <c r="M44" i="62"/>
  <c r="C8" i="61"/>
  <c r="C9" i="61"/>
  <c r="J29" i="42"/>
  <c r="E101" i="58"/>
  <c r="E104" i="58"/>
  <c r="E33" i="56"/>
  <c r="E32" i="56"/>
  <c r="E34" i="56"/>
  <c r="I28" i="42"/>
  <c r="E89" i="58"/>
  <c r="N13" i="55"/>
  <c r="E78" i="58"/>
  <c r="E77" i="58"/>
  <c r="E72" i="58"/>
  <c r="C8" i="63"/>
  <c r="C8" i="60"/>
  <c r="C8" i="45"/>
  <c r="D8" i="42"/>
  <c r="C8" i="55"/>
  <c r="C8" i="56"/>
  <c r="C8" i="57"/>
  <c r="J31" i="42"/>
  <c r="E39" i="58"/>
  <c r="J21" i="42"/>
  <c r="E47" i="58"/>
  <c r="E40" i="58"/>
  <c r="C8" i="59"/>
  <c r="I31" i="42"/>
  <c r="E36" i="60"/>
  <c r="E24" i="59"/>
  <c r="E23" i="59"/>
  <c r="E46" i="57"/>
  <c r="E36" i="57"/>
  <c r="E35" i="57"/>
  <c r="J28" i="42"/>
  <c r="H29" i="42"/>
  <c r="E102" i="58"/>
  <c r="E81" i="58"/>
  <c r="E79" i="58"/>
  <c r="E48" i="58"/>
  <c r="E49" i="58"/>
  <c r="E52" i="58"/>
  <c r="E55" i="58"/>
  <c r="E57" i="58"/>
  <c r="E54" i="58"/>
  <c r="E56" i="58"/>
  <c r="E37" i="60"/>
  <c r="E105" i="58"/>
  <c r="G29" i="42"/>
  <c r="I30" i="42"/>
  <c r="I21" i="42"/>
  <c r="E38" i="56"/>
  <c r="E35" i="56"/>
  <c r="E37" i="56"/>
  <c r="E36" i="56"/>
  <c r="G25" i="42"/>
  <c r="F25" i="42" s="1"/>
  <c r="G21" i="42"/>
  <c r="E37" i="57"/>
  <c r="E38" i="57"/>
  <c r="J25" i="42"/>
  <c r="E53" i="58"/>
  <c r="E82" i="58"/>
  <c r="J22" i="42"/>
  <c r="G22" i="42"/>
  <c r="F22" i="42" s="1"/>
  <c r="E50" i="58"/>
  <c r="E51" i="58"/>
  <c r="E39" i="57"/>
  <c r="G26" i="42"/>
  <c r="I25" i="42"/>
  <c r="N13" i="59"/>
  <c r="J26" i="42"/>
  <c r="E58" i="58"/>
  <c r="E59" i="58"/>
  <c r="N13" i="45"/>
  <c r="E80" i="58"/>
  <c r="E83" i="58"/>
  <c r="H25" i="42"/>
  <c r="E62" i="58"/>
  <c r="E60" i="58"/>
  <c r="N13" i="56"/>
  <c r="I26" i="42"/>
  <c r="H21" i="42"/>
  <c r="I22" i="42"/>
  <c r="J23" i="42"/>
  <c r="G23" i="42"/>
  <c r="I23" i="42"/>
  <c r="F23" i="42" s="1"/>
  <c r="E61" i="58"/>
  <c r="E63" i="58"/>
  <c r="N13" i="57"/>
  <c r="H22" i="42"/>
  <c r="F21" i="42"/>
  <c r="H26" i="42"/>
  <c r="E64" i="58"/>
  <c r="H23" i="42"/>
  <c r="J24" i="42"/>
  <c r="H24" i="42"/>
  <c r="G24" i="42"/>
  <c r="N12" i="58"/>
  <c r="I24" i="42"/>
  <c r="N13" i="61"/>
  <c r="F24" i="42" l="1"/>
  <c r="N13" i="60"/>
  <c r="F26" i="42"/>
  <c r="H28" i="42"/>
  <c r="F28" i="42" s="1"/>
  <c r="F29" i="42"/>
  <c r="H30" i="42"/>
  <c r="F30" i="42" s="1"/>
  <c r="N13" i="62"/>
  <c r="I33" i="42"/>
  <c r="J33" i="42"/>
  <c r="E14" i="42" s="1"/>
  <c r="F37" i="42"/>
  <c r="G33" i="42"/>
  <c r="H31" i="42"/>
  <c r="N13" i="63"/>
  <c r="H33" i="42" l="1"/>
  <c r="F31" i="42"/>
  <c r="F33" i="42" s="1"/>
  <c r="F38" i="42" l="1"/>
  <c r="D24" i="41" l="1"/>
  <c r="D25" i="41" s="1"/>
  <c r="D26" i="41" s="1"/>
</calcChain>
</file>

<file path=xl/sharedStrings.xml><?xml version="1.0" encoding="utf-8"?>
<sst xmlns="http://schemas.openxmlformats.org/spreadsheetml/2006/main" count="1295" uniqueCount="356">
  <si>
    <t>Pasūtījuma Nr.</t>
  </si>
  <si>
    <t>Nr.p.k.</t>
  </si>
  <si>
    <t>Būves nosaukums:</t>
  </si>
  <si>
    <t>Objekta nosaukums:</t>
  </si>
  <si>
    <t>Objekta adrese:</t>
  </si>
  <si>
    <t>Pasūtījuma Nr.:</t>
  </si>
  <si>
    <t>LBN 501-06, 3 pielikums</t>
  </si>
  <si>
    <t>APSTIPRINU</t>
  </si>
  <si>
    <t>(pasūtītāja paraksts un tā atsifrējums)</t>
  </si>
  <si>
    <t>Z.v.</t>
  </si>
  <si>
    <t>PASŪTĪTĀJA BŪVNIECĪBAS KOPTĀME</t>
  </si>
  <si>
    <t>Būves adrese:</t>
  </si>
  <si>
    <t>Pasūtītājs:</t>
  </si>
  <si>
    <t>Pretendents:</t>
  </si>
  <si>
    <t>Nr. P.k.</t>
  </si>
  <si>
    <t>Objekta nosaukums</t>
  </si>
  <si>
    <t>PVN (21%)</t>
  </si>
  <si>
    <t>Kopā</t>
  </si>
  <si>
    <t>Sastādija:</t>
  </si>
  <si>
    <t>(paraksts un tā atšifrējums, datums)</t>
  </si>
  <si>
    <t>Sertifikāta Nr.:</t>
  </si>
  <si>
    <t>Pārbaudīja:</t>
  </si>
  <si>
    <t>Būvprojekta vadītājs:</t>
  </si>
  <si>
    <t>LBN 501-06, 6 pielikums</t>
  </si>
  <si>
    <t>Kopsavilkuma aprēķini pa darbu veidiem vai konstruktīvajiem elementiem</t>
  </si>
  <si>
    <t>(Darba veids vai konstruktīvā elementa nosaukums)</t>
  </si>
  <si>
    <t>Kopējā darbietilpība, c/h</t>
  </si>
  <si>
    <t>Kods, tāmes Nr.</t>
  </si>
  <si>
    <t>Saisinājums</t>
  </si>
  <si>
    <t>Darba veids vai konstruktīvā elementa nosaukums</t>
  </si>
  <si>
    <t>Tai skaitā</t>
  </si>
  <si>
    <t>Darbietilpība (c/h)</t>
  </si>
  <si>
    <t>1.Vispārējie būvdarbi</t>
  </si>
  <si>
    <t>1--1</t>
  </si>
  <si>
    <t xml:space="preserve">Virsizdevumi </t>
  </si>
  <si>
    <t>t.sk.darba aizsardzība</t>
  </si>
  <si>
    <t xml:space="preserve">Peļņa </t>
  </si>
  <si>
    <t xml:space="preserve">Darba devēja soc.nodoklis </t>
  </si>
  <si>
    <t>Pavisam kopā</t>
  </si>
  <si>
    <t>Parbaudija:</t>
  </si>
  <si>
    <t>LBN 501-06, 5 pielikums</t>
  </si>
  <si>
    <t>LOKĀLĀ TĀME Nr.</t>
  </si>
  <si>
    <t>Tāmes izmaksas:</t>
  </si>
  <si>
    <t>Tāme sastādīta:</t>
  </si>
  <si>
    <t>gada</t>
  </si>
  <si>
    <t>Kods</t>
  </si>
  <si>
    <t>Darba nosaukums</t>
  </si>
  <si>
    <t>Mērvienība</t>
  </si>
  <si>
    <t>Daudzums</t>
  </si>
  <si>
    <t>Vienības izmaksas</t>
  </si>
  <si>
    <t>Kopā uz visu apjomu</t>
  </si>
  <si>
    <t>laika norma (c/h)</t>
  </si>
  <si>
    <t>darbietilpība (c/h)</t>
  </si>
  <si>
    <t>1</t>
  </si>
  <si>
    <t>2</t>
  </si>
  <si>
    <t>Materialu, grunts apmaiņas un būvgružu transporta izdevumi</t>
  </si>
  <si>
    <t>Tiešas izmaksas kopā</t>
  </si>
  <si>
    <t>Pārbaudija:</t>
  </si>
  <si>
    <t>gab</t>
  </si>
  <si>
    <t>kompl</t>
  </si>
  <si>
    <t>01-00000</t>
  </si>
  <si>
    <t>m3</t>
  </si>
  <si>
    <t>13-00000</t>
  </si>
  <si>
    <t>m2</t>
  </si>
  <si>
    <t>tek.m</t>
  </si>
  <si>
    <t>kg</t>
  </si>
  <si>
    <t>02-05000</t>
  </si>
  <si>
    <t>02-20000</t>
  </si>
  <si>
    <t>1--2</t>
  </si>
  <si>
    <t>1--3</t>
  </si>
  <si>
    <t>l</t>
  </si>
  <si>
    <t>Par kopejo summu, EURO</t>
  </si>
  <si>
    <t>Tāmes izmaksas (EURO)</t>
  </si>
  <si>
    <t>darba alga (EURO)</t>
  </si>
  <si>
    <t>materiāli (EURO)</t>
  </si>
  <si>
    <t>mehānismi (EURO)</t>
  </si>
  <si>
    <t>darba samaksas likme (EURO/h)</t>
  </si>
  <si>
    <t>Kopā (EURO)</t>
  </si>
  <si>
    <t>summa (EURO)</t>
  </si>
  <si>
    <t>EURO</t>
  </si>
  <si>
    <t>Objekta izmaksas (EURO)</t>
  </si>
  <si>
    <t>Pavisam būvniecības izmaksas, EURO:</t>
  </si>
  <si>
    <t>Kopā, EURO:</t>
  </si>
  <si>
    <t>Citi demontāžas darbi</t>
  </si>
  <si>
    <t>cilv/st</t>
  </si>
  <si>
    <t>10-04000</t>
  </si>
  <si>
    <t>10-05000</t>
  </si>
  <si>
    <t>08-03000</t>
  </si>
  <si>
    <t>Griestu gruntēšana</t>
  </si>
  <si>
    <t>2--1</t>
  </si>
  <si>
    <t>2--2</t>
  </si>
  <si>
    <t>Palīgdarbi un palīgmateriāli</t>
  </si>
  <si>
    <t>DEM</t>
  </si>
  <si>
    <t>DEMONTĀŽAS DARBI</t>
  </si>
  <si>
    <t>maijā</t>
  </si>
  <si>
    <t>GRĪDAS</t>
  </si>
  <si>
    <t>GR</t>
  </si>
  <si>
    <t>10-20000</t>
  </si>
  <si>
    <t>Grunts</t>
  </si>
  <si>
    <t>Linoleja ieklāšanas darbi</t>
  </si>
  <si>
    <t>Līme</t>
  </si>
  <si>
    <t>Metināmais diegs( aukla)</t>
  </si>
  <si>
    <t xml:space="preserve">Palīgmateriāli </t>
  </si>
  <si>
    <t>Grīdlīstes montāža</t>
  </si>
  <si>
    <t>Stiprinājumi</t>
  </si>
  <si>
    <t>GRIESTU APDARE</t>
  </si>
  <si>
    <t>GRIE</t>
  </si>
  <si>
    <t>GRIESTI</t>
  </si>
  <si>
    <t>08-30020</t>
  </si>
  <si>
    <t>Nesošais karkass, KNAUF tipa vai ananlogs</t>
  </si>
  <si>
    <t>Reģipša lokšņu montāža</t>
  </si>
  <si>
    <t>Reģipsis GKB</t>
  </si>
  <si>
    <t>Aluminija torņu, 4 m, noma</t>
  </si>
  <si>
    <t>diena</t>
  </si>
  <si>
    <t>Nesoša karkasa izbūve</t>
  </si>
  <si>
    <t>Sienas gruntēšana</t>
  </si>
  <si>
    <t>Knauf Tiefengrunt, patēriņš līdz 100 gr/m2, žūšanas laiks 3 stundas, atbirums 5%</t>
  </si>
  <si>
    <t>Reģipša šuvju špaktelēšana</t>
  </si>
  <si>
    <t>Knauf Uniflott, augstvērtīga ģipša špaktele ģipškartona un ģipša šķiedras plākšņu šuvju aizpildīšanai, patēriņš: apm. 250 g/m šuves, atbirums 5%</t>
  </si>
  <si>
    <t>Šuvju lenta, 50 mm, atbirums 5%</t>
  </si>
  <si>
    <t>Reģipša sienu špaktelēšana</t>
  </si>
  <si>
    <t>Knauf Boardfinish, ģipša špaktele gludām virsmām – ģipškartona, betona virsmu špaktelēšanai, virsmu izlīdzināšanai. Patēriņš 1,2 kg/m2 2 mm bieza kārta, izlietojums 5%</t>
  </si>
  <si>
    <t>Aluminija stūra šina 25*25</t>
  </si>
  <si>
    <t>Reģipša sienu slīpēšana</t>
  </si>
  <si>
    <t>Smilšpapīrs uz audekļa pamatnes</t>
  </si>
  <si>
    <t>Sienu gruntēšana</t>
  </si>
  <si>
    <t>Pusmatēta lateksa krāsa, BINDO 20</t>
  </si>
  <si>
    <t>Sienu krāsošana, 1 kārta</t>
  </si>
  <si>
    <t>Krāsu tonēšana</t>
  </si>
  <si>
    <t>Sienu krāsošana, 2 kārta</t>
  </si>
  <si>
    <t>Reģipša griestu špaktelēšana</t>
  </si>
  <si>
    <t>Reģipša griestu slīpēšana</t>
  </si>
  <si>
    <t>Griestu krāsošana, 1 kārta</t>
  </si>
  <si>
    <t>Griestu krāsošana, 2 kārta</t>
  </si>
  <si>
    <t>1--4</t>
  </si>
  <si>
    <t>SIENAS</t>
  </si>
  <si>
    <t>SIE</t>
  </si>
  <si>
    <t>1--5</t>
  </si>
  <si>
    <t>1. DURVIS</t>
  </si>
  <si>
    <t>08-47000</t>
  </si>
  <si>
    <t>Durvju ailu apdare no iekšpuses un no ārpuses</t>
  </si>
  <si>
    <t>Klēdes krāsošana un montāža</t>
  </si>
  <si>
    <t>08-33000</t>
  </si>
  <si>
    <t>Dībeļi "k" 6/35</t>
  </si>
  <si>
    <t>Smalkā špaktele UNIFLOTT</t>
  </si>
  <si>
    <t>Ģipškartona loksnes GKB</t>
  </si>
  <si>
    <t>Skrūve TN25</t>
  </si>
  <si>
    <t>tkst</t>
  </si>
  <si>
    <t>Skrūves TN35</t>
  </si>
  <si>
    <t>Komplektēšanas materiāli</t>
  </si>
  <si>
    <t>Durvju ailu pastiprinātais profils</t>
  </si>
  <si>
    <t>CW profils, 100 mm, solis 400 mm</t>
  </si>
  <si>
    <t>UW profils, 100 mm</t>
  </si>
  <si>
    <t>Vate PAROC UNS( IL)-100 x 610 x 1220</t>
  </si>
  <si>
    <t>Amortizācijas lenta grīdām 8/95mm (40m)</t>
  </si>
  <si>
    <t>Knauf Goldband, vienkārtas apmetums uz visu veidu raupjām virsmām. Izlietojums 0,9 kg/m2 uz 1 mm kārtas. Kārtas biezums 15 mm</t>
  </si>
  <si>
    <t>Sienu špaktelēšana</t>
  </si>
  <si>
    <t>Knauf Sheetrock Fill &amp; Finish Light, vinila polimēra špaktele ģipškartona plākšņu šuvju aizpildīšanai; ģipškartona, apmetuma un betona virsmu nobeiguma kārtas veidošanai. Izlietojums 1kg/m2 uz 2 mm kārtu</t>
  </si>
  <si>
    <t>Sienu slīpēšana</t>
  </si>
  <si>
    <t>Stiklašķiedras siets</t>
  </si>
  <si>
    <t>Esošo radiatoru un cauruļu tīrīšana</t>
  </si>
  <si>
    <t>Esošo radiatoru un cauruļu krāsošana</t>
  </si>
  <si>
    <t>Durvju stiprinājumi</t>
  </si>
  <si>
    <t>Ailu gruntēšana</t>
  </si>
  <si>
    <t>Ailu apmēšana</t>
  </si>
  <si>
    <t>Ailu špaktelēšana</t>
  </si>
  <si>
    <t>Ailu slīpēšana</t>
  </si>
  <si>
    <t>Ailu krāsošana, 1 kārta</t>
  </si>
  <si>
    <t>Ailu krāsošana, 2 kārta</t>
  </si>
  <si>
    <t>1--6</t>
  </si>
  <si>
    <t>CITI DARBI</t>
  </si>
  <si>
    <t>CITI</t>
  </si>
  <si>
    <t>17-42000</t>
  </si>
  <si>
    <t>Ģipškartona loksnes GKF</t>
  </si>
  <si>
    <t>Reğipša starpsienas izbūve 150 mm</t>
  </si>
  <si>
    <t>2. Speciāli būvdarbi</t>
  </si>
  <si>
    <t>ELEKTROMONTĀŽAS DARBI</t>
  </si>
  <si>
    <t>EL</t>
  </si>
  <si>
    <t>L D</t>
  </si>
  <si>
    <t>Durvis D-1 ar montāžu, 1000*2100 mm, koka finierētas durvis,  rokturus un krāsu toņus saskaņot ar Paūtītāju, Būvuzraugu un Autoruzraugu</t>
  </si>
  <si>
    <t>1. LINOLĒJA GRĪDA G-1</t>
  </si>
  <si>
    <t>2. GRIESTU APDARE GR-2</t>
  </si>
  <si>
    <t>1. GRIESTU APDARE GR-1</t>
  </si>
  <si>
    <t>5. RADIATORU KRĀSOŠANA</t>
  </si>
  <si>
    <t>1. DEMONTĀŽAS DARBI TELPĀS 142 UN 143</t>
  </si>
  <si>
    <t>Esošās starpsienas demontāža</t>
  </si>
  <si>
    <t>Esošās šahtas sienas demontāža</t>
  </si>
  <si>
    <t>Durvju demontāža</t>
  </si>
  <si>
    <t>Skapja durvju demontāža</t>
  </si>
  <si>
    <t>Flīžu apdares demontāža</t>
  </si>
  <si>
    <t>Elektrosadales skapja demontāža</t>
  </si>
  <si>
    <t>Elektroinstalācijas demontāža (kabeļi, rozetes, apgaismojums)</t>
  </si>
  <si>
    <t>Esošās koka grīdas demontāža</t>
  </si>
  <si>
    <t>Esošās koka grīdas lāgu demontāža</t>
  </si>
  <si>
    <t>Esošās koka grīdas siltumizolācijas demontāža</t>
  </si>
  <si>
    <t>Javas izlīdzinošās kartas demontāža</t>
  </si>
  <si>
    <t>Izlietnes ar maisītaju demontāža</t>
  </si>
  <si>
    <t>Ūdens un kanalizācijas cauruļu demontāža</t>
  </si>
  <si>
    <t>Būvgrūžu iznešana, izvešana un utilizācija</t>
  </si>
  <si>
    <t>2. DEMONTĀŽAS DARBI TELPĀS 144 UN 145</t>
  </si>
  <si>
    <t>Kondicioniera demontāža (iekšēja un ārēja iekārtas)</t>
  </si>
  <si>
    <t>3. DEMONTĀŽAS DARBI BĒNIŅOS</t>
  </si>
  <si>
    <t>Esošās siltumizolācijas kārtas (200 mm) rūpīga demontāža</t>
  </si>
  <si>
    <t>Demontētas siltumizolācijas pārvietošana uz pagaidu noliktavu un pārvietošana no pagaidu noliktavas uz iestrādes vietu</t>
  </si>
  <si>
    <t>Lāgu ierīkošana</t>
  </si>
  <si>
    <t>08-05000</t>
  </si>
  <si>
    <t>Stiprinājumi, būvkalumi utt</t>
  </si>
  <si>
    <t>Antiseptizēts kokmateriāls, 75*100 mm</t>
  </si>
  <si>
    <t>OSB ieklāšana</t>
  </si>
  <si>
    <t>OSB 3, 22 mm</t>
  </si>
  <si>
    <t>Skrūves</t>
  </si>
  <si>
    <t>Siltumizolācijas ieklāšana</t>
  </si>
  <si>
    <t>ISOVER KT 37, 75 mm, vai analogs</t>
  </si>
  <si>
    <t>Pāsizlīdzinošā java, Vetonit 4150, vai analogs</t>
  </si>
  <si>
    <t>Grīdas gruntēšana, izlīdzinošana</t>
  </si>
  <si>
    <t>Dabīgais linolejs Toro SC homogēns strāvvadošs elastīgs grīdas segums (vai analogs), nodilumizturība EN 685 34.-43.klase, biezums EN 428 2,0 mm, linoleja krāsu, dizainu saskaņot ar pasūtītāju un autoruzraugu</t>
  </si>
  <si>
    <t>MDF grīdlīstes</t>
  </si>
  <si>
    <t>Aluminija torņu, noma</t>
  </si>
  <si>
    <t>1. SIENAS TIPS S-4. REĢIPŠA STARPSIENAS</t>
  </si>
  <si>
    <t>Sienu apmēšana, 10% no kopējas platības</t>
  </si>
  <si>
    <t>2. SIENAS TIPS S-5. REĢIPŠA SIENAS APŠUVUMS</t>
  </si>
  <si>
    <t xml:space="preserve">Reğipša starpsienas izbūve </t>
  </si>
  <si>
    <t>CD 60/27 profils,solis 400 mm</t>
  </si>
  <si>
    <t>Amortizācijas lenta grīdām 8/30mm (40m)</t>
  </si>
  <si>
    <t>3. SIENAS TIPS S-4 UN S-5. REĢIPŠA SIENU ŠPAKTELĒŠANA UN KRĀSOŠANA</t>
  </si>
  <si>
    <t>4. SIENU APMEŠANA,  ŠPAKTELĒŠANA UN KRĀSOŠANA</t>
  </si>
  <si>
    <t>6. LOGU UN DURVJU AILU APMEŠANA,  ŠPAKTELĒŠANA UN KRĀSOŠANA</t>
  </si>
  <si>
    <t>Knauf Tiefengrunt, patēriņš līdz 100 gr/m2, žūšanas laiks 3 stundas</t>
  </si>
  <si>
    <t>Dzelzbetona siju šuvju špaktelēšana</t>
  </si>
  <si>
    <t>Dzelzbetona siju griestu špaktelēšana</t>
  </si>
  <si>
    <t>Dzelzbetona siju griestu slīpēšana</t>
  </si>
  <si>
    <t>Aluminija torņu noma</t>
  </si>
  <si>
    <t>DURVJU MONTĀŽA</t>
  </si>
  <si>
    <t>Hidroizolācijas ieklāšana zem lāgam</t>
  </si>
  <si>
    <t>Ruberoids vai analogs</t>
  </si>
  <si>
    <t>1. KOKA LAIPU MONTĀŽA</t>
  </si>
  <si>
    <t>Antiseptizēts kokmateriāls, 50*200 mm</t>
  </si>
  <si>
    <t>Laipu konstrukcijas ierīkošana</t>
  </si>
  <si>
    <t>Laipu dēļu montāža</t>
  </si>
  <si>
    <t>2. SILTUMIZOLĀCIJAS IEKLĀŠANA</t>
  </si>
  <si>
    <t>Demontētas siltumizolācijas iestrāde tajā pašā vietā</t>
  </si>
  <si>
    <t>2. KOKA BALSTA KONSTRUKCIJA</t>
  </si>
  <si>
    <t>Koka balsta konstrukcijas montāža</t>
  </si>
  <si>
    <t>Papildus siltumizolācija (5% no kopēja iestrādes apjoma)</t>
  </si>
  <si>
    <t>Kabelis NYY 4x10</t>
  </si>
  <si>
    <t xml:space="preserve">m </t>
  </si>
  <si>
    <t>Kabelis NYY 3x4</t>
  </si>
  <si>
    <t>Kabelis NYY 3x2,5</t>
  </si>
  <si>
    <t>m</t>
  </si>
  <si>
    <t>Kabelis NYY 3x1,5</t>
  </si>
  <si>
    <t>Kontakts Z/A 1F</t>
  </si>
  <si>
    <t>1 pola slēdzis Z/A</t>
  </si>
  <si>
    <t>Z/A sadalne 24 moduļu (SS-1)</t>
  </si>
  <si>
    <t>Z/A sadalne 24 moduļu (SS-2)</t>
  </si>
  <si>
    <t>Z/A sadalne 36 moduļu (SS-3)</t>
  </si>
  <si>
    <t>Ievadautomāts 1F C16A</t>
  </si>
  <si>
    <t>Ievadautomāts 1F C10A</t>
  </si>
  <si>
    <t>Ievadautomātss 3F C25A</t>
  </si>
  <si>
    <t>Ievadautomāts 3F C32A</t>
  </si>
  <si>
    <t>Ievadautomāts 3F C40A</t>
  </si>
  <si>
    <t>Slodzes slēdzis 3F 40A</t>
  </si>
  <si>
    <t>Ķemme 3F 72 mod</t>
  </si>
  <si>
    <t>Gofra d-20</t>
  </si>
  <si>
    <t>Kabeļu penālis 50x100</t>
  </si>
  <si>
    <t>Kabeļu penālis 40x10</t>
  </si>
  <si>
    <t>Pārsprieguma aizsardzības modulis 100kA</t>
  </si>
  <si>
    <t>obj</t>
  </si>
  <si>
    <t>18-00000</t>
  </si>
  <si>
    <t>VENTILĀCIJA</t>
  </si>
  <si>
    <t>Elektro ģipsis</t>
  </si>
  <si>
    <t>Palīgmateriāli un palīgdarbi</t>
  </si>
  <si>
    <t>VENT</t>
  </si>
  <si>
    <t>2--3</t>
  </si>
  <si>
    <t>1. VENTILĀCIJAS SISTĒMAS PN1 UN PN2</t>
  </si>
  <si>
    <t>Gaisa pastrades iekārta THERMOCOLD Z17, komplekta ar kompresoru, automātiku, fāžu releju, "soft" palaidēju, vibro uzlikām un termostatu</t>
  </si>
  <si>
    <t>Cinkoti skārda gaisa vadi, 160 mm</t>
  </si>
  <si>
    <t>Cinkoti skārda gaisa vadi, 200 mm</t>
  </si>
  <si>
    <t>Cinkoti skārda gaisa vadi, 250 mm</t>
  </si>
  <si>
    <t>Cinkoti skārda gaisa vadi, 315 mm</t>
  </si>
  <si>
    <t>Gaisa vada līkums 90, 160 mm</t>
  </si>
  <si>
    <t>Gaisa vada līkums 90, 315 mm</t>
  </si>
  <si>
    <t>Gaisa vada trejgabals, 200/200/160</t>
  </si>
  <si>
    <t>Gaisa vada trejgabals, 250/250/160</t>
  </si>
  <si>
    <t>Gaisa vada trejgabals, 315/315/160</t>
  </si>
  <si>
    <t>Gaisa vada pāreja, 200/160</t>
  </si>
  <si>
    <t>Gaisa vada pāreja, 250/200</t>
  </si>
  <si>
    <t>Gaisa vada pāreja, 315/250</t>
  </si>
  <si>
    <t>Gaisa vada pāreja, 320/315</t>
  </si>
  <si>
    <t>Gaisa vada pāreja, 400/315</t>
  </si>
  <si>
    <t>Ara reste, RIS-315</t>
  </si>
  <si>
    <t>Pieplūdes gaisa sadalītājs, DR-160-160</t>
  </si>
  <si>
    <t>Nosūces gaisa sadalītajs VA-061-160</t>
  </si>
  <si>
    <t>Deflektors, EYMA-2-040</t>
  </si>
  <si>
    <t>Jumtiņs gaisa ieņemšanai , 315</t>
  </si>
  <si>
    <t>Droseļvārsts, PRA/N-160(N)</t>
  </si>
  <si>
    <t>Trokšņu slāpētājs BDER-30-031-060</t>
  </si>
  <si>
    <t>Ugunsdrošie vārsti CR60-160</t>
  </si>
  <si>
    <t>Gaisa vadu izolācija ar folijas pārklājumu, 50 mm</t>
  </si>
  <si>
    <t xml:space="preserve">Cinkota skārda apšuvums </t>
  </si>
  <si>
    <t>Papildus fasondaļas</t>
  </si>
  <si>
    <t xml:space="preserve">Papildus izolācijas materiāli </t>
  </si>
  <si>
    <t>Kondensāta novadīšana no iekārtas</t>
  </si>
  <si>
    <t>Sistēmu marķēšana un ieregulēšana</t>
  </si>
  <si>
    <t>Atvērumu urbšana 160mm</t>
  </si>
  <si>
    <t>Tāfeles apgaismojuma armatūra 2x58W</t>
  </si>
  <si>
    <t>Demontēt pārējos slāņus līdz dzelzbetona pārsegumam (ruberoids, keramzīts 200 mm, javed uz izgāztuvi)</t>
  </si>
  <si>
    <t>2. PODESTS</t>
  </si>
  <si>
    <t>Podesta izbūves darbi, h=200 mm</t>
  </si>
  <si>
    <t>Dekoratīvie sturīši</t>
  </si>
  <si>
    <t>Montāžas putas</t>
  </si>
  <si>
    <t>Kokmateriāls, 50*200 mm, apstrādats ar antiseptiķi un antipirēnu</t>
  </si>
  <si>
    <t>Kokmateriāls, 150*150 mm, apstrādats ar antiseptiķi un antipirēnu</t>
  </si>
  <si>
    <t>Demontētas siltumizolācijas iestrāde tajā pašā vietā, 200 mm</t>
  </si>
  <si>
    <t>Siltumizolācija, 200 mm</t>
  </si>
  <si>
    <t>4. MACĪBU KLĀŠU APRĪKOJUMS</t>
  </si>
  <si>
    <t>Viss abu mācību klasešu aprīkojums (projektors. rūteris, tāfele, u.c) demontē uz būvniecības laiku. Visu demontēto aprīkojumu nodod pasūtītājam glabāšanā. Pēc būvniecības darbu nobeigšanas uzstādīt aprīkojumu atpakaļ pēc pasūtītāja norādēm.</t>
  </si>
  <si>
    <t>Esošo lampu montāža atpakaļ</t>
  </si>
  <si>
    <t>1. ELEKTROMONTĀŽAS DARBI</t>
  </si>
  <si>
    <t>Pieslēguma caur jumta segumu ar skārdu izveide un aizdare (atbilstoši  jumta krāsai)</t>
  </si>
  <si>
    <t>APSARDZES UN UGUNSDROŠĪBAS SIGNALIZĀCIJA</t>
  </si>
  <si>
    <t>1. APSARDZES UN UGUNSDROŠĪBAS SIGNALIZĀCIJA</t>
  </si>
  <si>
    <t>UAS</t>
  </si>
  <si>
    <t>2--4</t>
  </si>
  <si>
    <t>DATORTĪKLU IZBŪVE</t>
  </si>
  <si>
    <t>DTT</t>
  </si>
  <si>
    <t>19-00000</t>
  </si>
  <si>
    <t>Panelis DSC PC 1616 ar montāžu</t>
  </si>
  <si>
    <t>Tastatūra PC-1555 RKZ</t>
  </si>
  <si>
    <t>Transformātors 30W</t>
  </si>
  <si>
    <t>Akumulātors 12v 7,0h</t>
  </si>
  <si>
    <t>Kustības devējs LC-100 PI ar kronšteinu</t>
  </si>
  <si>
    <t>Sirēna SEM-923</t>
  </si>
  <si>
    <t>Magnētiskais kontakts</t>
  </si>
  <si>
    <t>Kabelis 6*0,22</t>
  </si>
  <si>
    <t>Ugunsdrošs kabelis Eurosafe 2*0,8+0,8</t>
  </si>
  <si>
    <t>Relejs, kv tipa</t>
  </si>
  <si>
    <t>Instalācijas materiāli</t>
  </si>
  <si>
    <t>Skapis 19''-15U sienas (piegādā skola)</t>
  </si>
  <si>
    <t>Patch panelis Cat5E UTP 24p (piegādā skola)</t>
  </si>
  <si>
    <t>Kabeļu organizātors</t>
  </si>
  <si>
    <t>Barošanas panelis</t>
  </si>
  <si>
    <t>Divvietīga rozete</t>
  </si>
  <si>
    <t>Vienvietīga rozete</t>
  </si>
  <si>
    <t>RJ45 ligzda</t>
  </si>
  <si>
    <t>Kabelis Cat5E 4*2*0,5</t>
  </si>
  <si>
    <t>Gofrēta caurule d=20</t>
  </si>
  <si>
    <t>Aspazijas iela 20, Jelgava</t>
  </si>
  <si>
    <t>Jelgavas pilsētas pašvaldības izglītības iestādes “Jelgavas 5. vidusskola”</t>
  </si>
  <si>
    <t>2016.gada__.___________</t>
  </si>
  <si>
    <t>%</t>
  </si>
  <si>
    <t>Tāme sastādīta 2016. gada tirgus cenās, pamatojoties uz projekta VST daļas rasējumiem</t>
  </si>
  <si>
    <t>Tāme sastādīta 2016.gada</t>
  </si>
  <si>
    <t>Tāme sastādīta 2016. gada tirgus cenās, pamatojoties uz projekta AR daļas rasējumiem</t>
  </si>
  <si>
    <t>Tāme sastādīta 2016. gada tirgus cenās, pamatojoties uz projekta EL daļas rasējumiem</t>
  </si>
  <si>
    <t>Tāme sastādīta 2016. gada tirgus cenās, pamatojoties uz projekta AVK daļas rasējumiem</t>
  </si>
  <si>
    <t xml:space="preserve">Jelgavas pilsētas pašvaldības izglītības iestādes “Jelgavas 5. vidusskolas” telpu vienkāršota atjaunošana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</si>
</sst>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"/>
    <numFmt numFmtId="165" formatCode="#,##0.00\ \ "/>
  </numFmts>
  <fonts count="45" x14ac:knownFonts="1">
    <font>
      <sz val="10"/>
      <name val="Arial"/>
    </font>
    <font>
      <sz val="10"/>
      <name val="Arial"/>
    </font>
    <font>
      <sz val="10"/>
      <name val="Helv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sz val="10"/>
      <name val="Helv"/>
      <family val="2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b/>
      <sz val="10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sz val="10"/>
      <color indexed="10"/>
      <name val="Times New Roman"/>
      <family val="1"/>
    </font>
    <font>
      <sz val="8"/>
      <name val="Times New Roman"/>
      <family val="1"/>
    </font>
    <font>
      <sz val="10"/>
      <color indexed="9"/>
      <name val="Times New Roman"/>
      <family val="1"/>
    </font>
    <font>
      <sz val="10"/>
      <name val="Arial"/>
      <charset val="186"/>
    </font>
    <font>
      <sz val="9"/>
      <name val="Times New Roman"/>
      <family val="1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204"/>
    </font>
    <font>
      <b/>
      <sz val="10"/>
      <color indexed="10"/>
      <name val="Times New Roman"/>
      <family val="1"/>
    </font>
    <font>
      <b/>
      <sz val="8"/>
      <color indexed="10"/>
      <name val="Times New Roman"/>
      <family val="1"/>
    </font>
    <font>
      <sz val="8"/>
      <name val="Times New Roman"/>
      <family val="1"/>
      <charset val="186"/>
    </font>
    <font>
      <b/>
      <sz val="10"/>
      <color indexed="10"/>
      <name val="Times New Roman"/>
      <family val="1"/>
      <charset val="186"/>
    </font>
    <font>
      <sz val="8"/>
      <color indexed="10"/>
      <name val="Times New Roman"/>
      <family val="1"/>
      <charset val="186"/>
    </font>
    <font>
      <sz val="8"/>
      <color indexed="10"/>
      <name val="Times New Roman"/>
      <family val="1"/>
    </font>
    <font>
      <sz val="11"/>
      <color indexed="8"/>
      <name val="Calibri"/>
      <family val="2"/>
      <charset val="1"/>
    </font>
    <font>
      <sz val="9"/>
      <color indexed="8"/>
      <name val="Times New Roman"/>
      <family val="1"/>
    </font>
    <font>
      <sz val="10"/>
      <color indexed="8"/>
      <name val="Times New Roman"/>
      <family val="1"/>
    </font>
    <font>
      <b/>
      <sz val="12"/>
      <color indexed="23"/>
      <name val="Verdana"/>
      <family val="2"/>
    </font>
    <font>
      <sz val="10"/>
      <name val="Arial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7"/>
      </patternFill>
    </fill>
    <fill>
      <patternFill patternType="solid">
        <fgColor indexed="3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30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5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</borders>
  <cellStyleXfs count="95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1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1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6" fillId="20" borderId="1" applyNumberFormat="0" applyAlignment="0" applyProtection="0"/>
    <xf numFmtId="0" fontId="5" fillId="5" borderId="0" applyNumberFormat="0" applyBorder="0" applyAlignment="0" applyProtection="0"/>
    <xf numFmtId="0" fontId="20" fillId="0" borderId="0" applyNumberFormat="0" applyFill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40" fillId="0" borderId="0"/>
    <xf numFmtId="0" fontId="8" fillId="0" borderId="0" applyNumberFormat="0" applyFill="0" applyBorder="0" applyAlignment="0" applyProtection="0"/>
    <xf numFmtId="0" fontId="9" fillId="6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9" borderId="1" applyNumberFormat="0" applyAlignment="0" applyProtection="0"/>
    <xf numFmtId="0" fontId="13" fillId="9" borderId="1" applyNumberFormat="0" applyAlignment="0" applyProtection="0"/>
    <xf numFmtId="0" fontId="17" fillId="20" borderId="6" applyNumberFormat="0" applyAlignment="0" applyProtection="0"/>
    <xf numFmtId="0" fontId="19" fillId="0" borderId="7" applyNumberFormat="0" applyFill="0" applyAlignment="0" applyProtection="0"/>
    <xf numFmtId="0" fontId="9" fillId="6" borderId="0" applyNumberFormat="0" applyBorder="0" applyAlignment="0" applyProtection="0"/>
    <xf numFmtId="0" fontId="14" fillId="0" borderId="8" applyNumberFormat="0" applyFill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6" fillId="0" borderId="0"/>
    <xf numFmtId="0" fontId="29" fillId="0" borderId="0"/>
    <xf numFmtId="0" fontId="44" fillId="0" borderId="0"/>
    <xf numFmtId="0" fontId="2" fillId="0" borderId="0"/>
    <xf numFmtId="0" fontId="2" fillId="0" borderId="0"/>
    <xf numFmtId="0" fontId="18" fillId="0" borderId="0" applyNumberFormat="0" applyFill="0" applyBorder="0" applyAlignment="0" applyProtection="0"/>
    <xf numFmtId="0" fontId="1" fillId="23" borderId="9" applyNumberFormat="0" applyFont="0" applyAlignment="0" applyProtection="0"/>
    <xf numFmtId="0" fontId="17" fillId="20" borderId="6" applyNumberFormat="0" applyAlignment="0" applyProtection="0"/>
    <xf numFmtId="0" fontId="8" fillId="0" borderId="0" applyNumberFormat="0" applyFill="0" applyBorder="0" applyAlignment="0" applyProtection="0"/>
    <xf numFmtId="0" fontId="7" fillId="21" borderId="2" applyNumberFormat="0" applyAlignment="0" applyProtection="0"/>
    <xf numFmtId="0" fontId="1" fillId="23" borderId="9" applyNumberFormat="0" applyFont="0" applyAlignment="0" applyProtection="0"/>
    <xf numFmtId="0" fontId="14" fillId="0" borderId="8" applyNumberFormat="0" applyFill="0" applyAlignment="0" applyProtection="0"/>
    <xf numFmtId="0" fontId="5" fillId="5" borderId="0" applyNumberFormat="0" applyBorder="0" applyAlignment="0" applyProtection="0"/>
    <xf numFmtId="0" fontId="2" fillId="0" borderId="0"/>
    <xf numFmtId="0" fontId="2" fillId="0" borderId="0"/>
    <xf numFmtId="0" fontId="18" fillId="0" borderId="0" applyNumberFormat="0" applyFill="0" applyBorder="0" applyAlignment="0" applyProtection="0"/>
    <xf numFmtId="0" fontId="19" fillId="0" borderId="7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9" fillId="0" borderId="0"/>
    <xf numFmtId="0" fontId="1" fillId="0" borderId="0"/>
    <xf numFmtId="0" fontId="29" fillId="0" borderId="0"/>
    <xf numFmtId="0" fontId="31" fillId="0" borderId="0"/>
  </cellStyleXfs>
  <cellXfs count="294">
    <xf numFmtId="0" fontId="0" fillId="0" borderId="0" xfId="0"/>
    <xf numFmtId="0" fontId="23" fillId="0" borderId="0" xfId="0" applyFont="1" applyFill="1"/>
    <xf numFmtId="0" fontId="23" fillId="0" borderId="0" xfId="72" applyFont="1" applyFill="1"/>
    <xf numFmtId="0" fontId="27" fillId="0" borderId="0" xfId="72" applyFont="1" applyFill="1" applyAlignment="1">
      <alignment horizontal="right"/>
    </xf>
    <xf numFmtId="0" fontId="28" fillId="0" borderId="0" xfId="72" applyFont="1" applyFill="1"/>
    <xf numFmtId="0" fontId="26" fillId="0" borderId="0" xfId="72" applyFont="1" applyFill="1"/>
    <xf numFmtId="4" fontId="28" fillId="0" borderId="0" xfId="72" applyNumberFormat="1" applyFont="1" applyFill="1"/>
    <xf numFmtId="0" fontId="21" fillId="0" borderId="0" xfId="72" applyFont="1" applyFill="1" applyAlignment="1">
      <alignment horizontal="center"/>
    </xf>
    <xf numFmtId="0" fontId="21" fillId="0" borderId="0" xfId="72" applyFont="1" applyFill="1" applyBorder="1" applyAlignment="1">
      <alignment horizontal="center"/>
    </xf>
    <xf numFmtId="0" fontId="21" fillId="0" borderId="11" xfId="72" applyFont="1" applyFill="1" applyBorder="1" applyAlignment="1">
      <alignment horizontal="center"/>
    </xf>
    <xf numFmtId="0" fontId="24" fillId="0" borderId="0" xfId="72" applyFont="1" applyFill="1" applyBorder="1" applyAlignment="1">
      <alignment horizontal="center"/>
    </xf>
    <xf numFmtId="0" fontId="23" fillId="0" borderId="0" xfId="72" applyFont="1" applyFill="1" applyAlignment="1">
      <alignment horizontal="right"/>
    </xf>
    <xf numFmtId="0" fontId="24" fillId="0" borderId="0" xfId="72" applyFont="1" applyFill="1" applyAlignment="1">
      <alignment horizontal="center"/>
    </xf>
    <xf numFmtId="0" fontId="23" fillId="0" borderId="0" xfId="72" applyFont="1" applyFill="1" applyAlignment="1">
      <alignment horizontal="center"/>
    </xf>
    <xf numFmtId="0" fontId="23" fillId="0" borderId="11" xfId="72" applyFont="1" applyFill="1" applyBorder="1"/>
    <xf numFmtId="14" fontId="23" fillId="0" borderId="0" xfId="72" applyNumberFormat="1" applyFont="1" applyFill="1" applyAlignment="1">
      <alignment horizontal="center"/>
    </xf>
    <xf numFmtId="0" fontId="27" fillId="0" borderId="0" xfId="72" applyFont="1" applyFill="1" applyAlignment="1">
      <alignment horizontal="center"/>
    </xf>
    <xf numFmtId="0" fontId="21" fillId="0" borderId="0" xfId="72" applyFont="1" applyFill="1"/>
    <xf numFmtId="0" fontId="23" fillId="0" borderId="0" xfId="72" applyFont="1" applyFill="1" applyBorder="1" applyAlignment="1">
      <alignment horizontal="center" vertical="justify"/>
    </xf>
    <xf numFmtId="0" fontId="23" fillId="0" borderId="0" xfId="72" applyFont="1" applyFill="1" applyBorder="1"/>
    <xf numFmtId="0" fontId="22" fillId="0" borderId="0" xfId="72" applyFont="1" applyFill="1"/>
    <xf numFmtId="0" fontId="22" fillId="0" borderId="0" xfId="72" applyFont="1" applyFill="1" applyBorder="1" applyAlignment="1">
      <alignment horizontal="center" vertical="justify"/>
    </xf>
    <xf numFmtId="0" fontId="25" fillId="0" borderId="0" xfId="72" applyFont="1" applyFill="1" applyAlignment="1">
      <alignment horizontal="right"/>
    </xf>
    <xf numFmtId="0" fontId="22" fillId="0" borderId="0" xfId="72" applyFont="1" applyFill="1" applyAlignment="1">
      <alignment horizontal="right"/>
    </xf>
    <xf numFmtId="0" fontId="22" fillId="0" borderId="11" xfId="72" applyFont="1" applyFill="1" applyBorder="1" applyAlignment="1">
      <alignment horizontal="center"/>
    </xf>
    <xf numFmtId="0" fontId="23" fillId="0" borderId="20" xfId="72" applyFont="1" applyFill="1" applyBorder="1" applyAlignment="1">
      <alignment horizontal="center" vertical="center" wrapText="1"/>
    </xf>
    <xf numFmtId="0" fontId="23" fillId="0" borderId="12" xfId="72" applyFont="1" applyFill="1" applyBorder="1" applyAlignment="1">
      <alignment horizontal="center" vertical="center" wrapText="1"/>
    </xf>
    <xf numFmtId="0" fontId="23" fillId="0" borderId="13" xfId="72" applyFont="1" applyFill="1" applyBorder="1" applyAlignment="1">
      <alignment horizontal="center" vertical="justify" wrapText="1"/>
    </xf>
    <xf numFmtId="0" fontId="21" fillId="0" borderId="13" xfId="72" applyFont="1" applyFill="1" applyBorder="1" applyAlignment="1">
      <alignment horizontal="center" vertical="center" wrapText="1"/>
    </xf>
    <xf numFmtId="4" fontId="23" fillId="0" borderId="13" xfId="72" applyNumberFormat="1" applyFont="1" applyFill="1" applyBorder="1" applyAlignment="1" applyProtection="1">
      <alignment horizontal="center" vertical="center" wrapText="1"/>
    </xf>
    <xf numFmtId="4" fontId="23" fillId="0" borderId="14" xfId="72" applyNumberFormat="1" applyFont="1" applyFill="1" applyBorder="1" applyAlignment="1" applyProtection="1">
      <alignment horizontal="center" vertical="center" wrapText="1"/>
    </xf>
    <xf numFmtId="0" fontId="23" fillId="0" borderId="0" xfId="72" applyFont="1" applyFill="1" applyAlignment="1">
      <alignment horizontal="center" vertical="center" wrapText="1"/>
    </xf>
    <xf numFmtId="0" fontId="23" fillId="0" borderId="15" xfId="72" applyFont="1" applyFill="1" applyBorder="1" applyAlignment="1">
      <alignment horizontal="center" vertical="center" wrapText="1"/>
    </xf>
    <xf numFmtId="0" fontId="23" fillId="0" borderId="21" xfId="72" applyFont="1" applyFill="1" applyBorder="1" applyAlignment="1">
      <alignment horizontal="center" vertical="justify" wrapText="1"/>
    </xf>
    <xf numFmtId="0" fontId="30" fillId="0" borderId="21" xfId="72" applyFont="1" applyFill="1" applyBorder="1" applyAlignment="1">
      <alignment horizontal="left" vertical="center" wrapText="1"/>
    </xf>
    <xf numFmtId="0" fontId="23" fillId="0" borderId="21" xfId="72" applyFont="1" applyFill="1" applyBorder="1" applyAlignment="1">
      <alignment horizontal="left" vertical="center" wrapText="1"/>
    </xf>
    <xf numFmtId="4" fontId="23" fillId="0" borderId="21" xfId="72" applyNumberFormat="1" applyFont="1" applyFill="1" applyBorder="1" applyAlignment="1" applyProtection="1">
      <alignment horizontal="center" vertical="center" wrapText="1"/>
    </xf>
    <xf numFmtId="4" fontId="23" fillId="0" borderId="16" xfId="72" applyNumberFormat="1" applyFont="1" applyFill="1" applyBorder="1" applyAlignment="1" applyProtection="1">
      <alignment horizontal="center" vertical="center" wrapText="1"/>
    </xf>
    <xf numFmtId="4" fontId="23" fillId="0" borderId="16" xfId="72" applyNumberFormat="1" applyFont="1" applyFill="1" applyBorder="1" applyAlignment="1">
      <alignment horizontal="center"/>
    </xf>
    <xf numFmtId="0" fontId="1" fillId="0" borderId="0" xfId="72" applyFont="1" applyFill="1" applyBorder="1"/>
    <xf numFmtId="9" fontId="34" fillId="0" borderId="22" xfId="72" applyNumberFormat="1" applyFont="1" applyFill="1" applyBorder="1" applyAlignment="1">
      <alignment horizontal="center"/>
    </xf>
    <xf numFmtId="4" fontId="23" fillId="0" borderId="19" xfId="72" applyNumberFormat="1" applyFont="1" applyFill="1" applyBorder="1" applyAlignment="1">
      <alignment horizontal="center"/>
    </xf>
    <xf numFmtId="0" fontId="26" fillId="0" borderId="23" xfId="72" applyFont="1" applyFill="1" applyBorder="1" applyAlignment="1">
      <alignment horizontal="center"/>
    </xf>
    <xf numFmtId="9" fontId="34" fillId="0" borderId="23" xfId="72" applyNumberFormat="1" applyFont="1" applyFill="1" applyBorder="1" applyAlignment="1">
      <alignment horizontal="center"/>
    </xf>
    <xf numFmtId="10" fontId="35" fillId="0" borderId="23" xfId="72" applyNumberFormat="1" applyFont="1" applyFill="1" applyBorder="1" applyAlignment="1">
      <alignment horizontal="right"/>
    </xf>
    <xf numFmtId="0" fontId="34" fillId="0" borderId="24" xfId="72" applyFont="1" applyFill="1" applyBorder="1" applyAlignment="1">
      <alignment horizontal="right"/>
    </xf>
    <xf numFmtId="4" fontId="21" fillId="0" borderId="18" xfId="72" applyNumberFormat="1" applyFont="1" applyFill="1" applyBorder="1" applyAlignment="1">
      <alignment horizontal="center"/>
    </xf>
    <xf numFmtId="164" fontId="23" fillId="0" borderId="0" xfId="72" applyNumberFormat="1" applyFont="1" applyFill="1"/>
    <xf numFmtId="2" fontId="23" fillId="0" borderId="0" xfId="72" applyNumberFormat="1" applyFont="1" applyFill="1"/>
    <xf numFmtId="0" fontId="23" fillId="0" borderId="0" xfId="93" applyFont="1" applyFill="1" applyBorder="1"/>
    <xf numFmtId="0" fontId="23" fillId="0" borderId="0" xfId="93" applyFont="1" applyFill="1" applyBorder="1" applyAlignment="1">
      <alignment wrapText="1"/>
    </xf>
    <xf numFmtId="0" fontId="21" fillId="0" borderId="0" xfId="93" applyFont="1" applyFill="1" applyBorder="1" applyAlignment="1">
      <alignment horizontal="center"/>
    </xf>
    <xf numFmtId="0" fontId="23" fillId="0" borderId="0" xfId="93" applyFont="1" applyFill="1" applyBorder="1" applyAlignment="1">
      <alignment horizontal="center" wrapText="1"/>
    </xf>
    <xf numFmtId="0" fontId="21" fillId="0" borderId="0" xfId="93" applyFont="1" applyFill="1" applyBorder="1" applyAlignment="1">
      <alignment horizontal="center" wrapText="1"/>
    </xf>
    <xf numFmtId="0" fontId="23" fillId="0" borderId="0" xfId="93" applyFont="1" applyFill="1"/>
    <xf numFmtId="0" fontId="21" fillId="0" borderId="0" xfId="93" applyFont="1" applyFill="1" applyAlignment="1">
      <alignment horizontal="center"/>
    </xf>
    <xf numFmtId="2" fontId="23" fillId="0" borderId="0" xfId="93" applyNumberFormat="1" applyFont="1" applyFill="1" applyAlignment="1">
      <alignment vertical="center"/>
    </xf>
    <xf numFmtId="0" fontId="23" fillId="0" borderId="15" xfId="72" applyFont="1" applyFill="1" applyBorder="1" applyAlignment="1">
      <alignment horizontal="center"/>
    </xf>
    <xf numFmtId="0" fontId="23" fillId="0" borderId="21" xfId="72" applyFont="1" applyFill="1" applyBorder="1" applyAlignment="1">
      <alignment horizontal="center"/>
    </xf>
    <xf numFmtId="0" fontId="23" fillId="0" borderId="21" xfId="72" applyFont="1" applyFill="1" applyBorder="1" applyAlignment="1">
      <alignment wrapText="1"/>
    </xf>
    <xf numFmtId="0" fontId="23" fillId="0" borderId="21" xfId="72" applyFont="1" applyFill="1" applyBorder="1" applyAlignment="1">
      <alignment horizontal="center" wrapText="1"/>
    </xf>
    <xf numFmtId="2" fontId="34" fillId="0" borderId="21" xfId="72" applyNumberFormat="1" applyFont="1" applyFill="1" applyBorder="1" applyAlignment="1">
      <alignment horizontal="center"/>
    </xf>
    <xf numFmtId="4" fontId="23" fillId="0" borderId="21" xfId="72" applyNumberFormat="1" applyFont="1" applyFill="1" applyBorder="1" applyAlignment="1" applyProtection="1">
      <alignment horizontal="center"/>
    </xf>
    <xf numFmtId="4" fontId="23" fillId="0" borderId="21" xfId="93" applyNumberFormat="1" applyFont="1" applyFill="1" applyBorder="1" applyAlignment="1" applyProtection="1">
      <alignment horizontal="center"/>
    </xf>
    <xf numFmtId="4" fontId="23" fillId="0" borderId="16" xfId="72" applyNumberFormat="1" applyFont="1" applyFill="1" applyBorder="1" applyAlignment="1" applyProtection="1">
      <alignment horizontal="center"/>
    </xf>
    <xf numFmtId="0" fontId="23" fillId="0" borderId="15" xfId="93" applyFont="1" applyFill="1" applyBorder="1" applyAlignment="1">
      <alignment horizontal="center"/>
    </xf>
    <xf numFmtId="0" fontId="23" fillId="0" borderId="21" xfId="93" applyFont="1" applyFill="1" applyBorder="1" applyAlignment="1">
      <alignment horizontal="center"/>
    </xf>
    <xf numFmtId="4" fontId="23" fillId="0" borderId="16" xfId="93" applyNumberFormat="1" applyFont="1" applyFill="1" applyBorder="1" applyAlignment="1" applyProtection="1">
      <alignment horizontal="center"/>
    </xf>
    <xf numFmtId="0" fontId="23" fillId="0" borderId="21" xfId="93" applyFont="1" applyFill="1" applyBorder="1" applyAlignment="1">
      <alignment wrapText="1"/>
    </xf>
    <xf numFmtId="0" fontId="23" fillId="0" borderId="21" xfId="93" applyFont="1" applyFill="1" applyBorder="1" applyAlignment="1">
      <alignment horizontal="center" wrapText="1"/>
    </xf>
    <xf numFmtId="2" fontId="34" fillId="0" borderId="21" xfId="93" applyNumberFormat="1" applyFont="1" applyFill="1" applyBorder="1" applyAlignment="1">
      <alignment horizontal="center"/>
    </xf>
    <xf numFmtId="0" fontId="23" fillId="0" borderId="25" xfId="93" applyFont="1" applyFill="1" applyBorder="1" applyAlignment="1">
      <alignment horizontal="center"/>
    </xf>
    <xf numFmtId="0" fontId="23" fillId="0" borderId="20" xfId="93" applyFont="1" applyFill="1" applyBorder="1" applyAlignment="1">
      <alignment horizontal="center"/>
    </xf>
    <xf numFmtId="0" fontId="23" fillId="0" borderId="20" xfId="93" applyFont="1" applyFill="1" applyBorder="1" applyAlignment="1">
      <alignment horizontal="left" wrapText="1"/>
    </xf>
    <xf numFmtId="0" fontId="23" fillId="0" borderId="20" xfId="93" applyFont="1" applyFill="1" applyBorder="1" applyAlignment="1">
      <alignment horizontal="center" wrapText="1"/>
    </xf>
    <xf numFmtId="2" fontId="34" fillId="0" borderId="20" xfId="93" applyNumberFormat="1" applyFont="1" applyFill="1" applyBorder="1" applyAlignment="1">
      <alignment horizontal="center"/>
    </xf>
    <xf numFmtId="4" fontId="23" fillId="0" borderId="20" xfId="93" applyNumberFormat="1" applyFont="1" applyFill="1" applyBorder="1" applyAlignment="1" applyProtection="1">
      <alignment horizontal="center"/>
    </xf>
    <xf numFmtId="4" fontId="23" fillId="0" borderId="17" xfId="93" applyNumberFormat="1" applyFont="1" applyFill="1" applyBorder="1" applyAlignment="1" applyProtection="1">
      <alignment horizontal="center"/>
    </xf>
    <xf numFmtId="0" fontId="23" fillId="0" borderId="12" xfId="93" applyFont="1" applyFill="1" applyBorder="1"/>
    <xf numFmtId="0" fontId="23" fillId="0" borderId="13" xfId="93" applyFont="1" applyFill="1" applyBorder="1"/>
    <xf numFmtId="4" fontId="23" fillId="0" borderId="13" xfId="93" applyNumberFormat="1" applyFont="1" applyFill="1" applyBorder="1" applyAlignment="1" applyProtection="1">
      <alignment horizontal="center"/>
    </xf>
    <xf numFmtId="4" fontId="23" fillId="0" borderId="14" xfId="93" applyNumberFormat="1" applyFont="1" applyFill="1" applyBorder="1" applyAlignment="1" applyProtection="1">
      <alignment horizontal="center"/>
    </xf>
    <xf numFmtId="0" fontId="23" fillId="0" borderId="15" xfId="93" applyFont="1" applyFill="1" applyBorder="1"/>
    <xf numFmtId="0" fontId="23" fillId="0" borderId="21" xfId="93" applyFont="1" applyFill="1" applyBorder="1"/>
    <xf numFmtId="4" fontId="23" fillId="0" borderId="21" xfId="93" applyNumberFormat="1" applyFont="1" applyFill="1" applyBorder="1" applyAlignment="1">
      <alignment horizontal="center"/>
    </xf>
    <xf numFmtId="4" fontId="23" fillId="0" borderId="16" xfId="93" applyNumberFormat="1" applyFont="1" applyFill="1" applyBorder="1" applyAlignment="1">
      <alignment horizontal="center"/>
    </xf>
    <xf numFmtId="0" fontId="23" fillId="0" borderId="26" xfId="93" applyFont="1" applyFill="1" applyBorder="1"/>
    <xf numFmtId="0" fontId="23" fillId="0" borderId="27" xfId="93" applyFont="1" applyFill="1" applyBorder="1"/>
    <xf numFmtId="4" fontId="23" fillId="0" borderId="27" xfId="93" applyNumberFormat="1" applyFont="1" applyFill="1" applyBorder="1" applyAlignment="1">
      <alignment horizontal="center"/>
    </xf>
    <xf numFmtId="4" fontId="23" fillId="0" borderId="18" xfId="93" applyNumberFormat="1" applyFont="1" applyFill="1" applyBorder="1" applyAlignment="1">
      <alignment horizontal="center"/>
    </xf>
    <xf numFmtId="0" fontId="23" fillId="0" borderId="11" xfId="93" applyFont="1" applyFill="1" applyBorder="1" applyAlignment="1">
      <alignment wrapText="1"/>
    </xf>
    <xf numFmtId="0" fontId="36" fillId="0" borderId="28" xfId="93" applyFont="1" applyFill="1" applyBorder="1" applyAlignment="1">
      <alignment horizontal="center"/>
    </xf>
    <xf numFmtId="0" fontId="36" fillId="0" borderId="29" xfId="93" applyFont="1" applyFill="1" applyBorder="1"/>
    <xf numFmtId="0" fontId="37" fillId="0" borderId="29" xfId="93" applyFont="1" applyFill="1" applyBorder="1" applyAlignment="1">
      <alignment horizontal="center" wrapText="1"/>
    </xf>
    <xf numFmtId="0" fontId="36" fillId="0" borderId="29" xfId="93" applyFont="1" applyFill="1" applyBorder="1" applyAlignment="1">
      <alignment horizontal="center" wrapText="1"/>
    </xf>
    <xf numFmtId="2" fontId="38" fillId="0" borderId="29" xfId="93" applyNumberFormat="1" applyFont="1" applyFill="1" applyBorder="1" applyAlignment="1">
      <alignment horizontal="center"/>
    </xf>
    <xf numFmtId="4" fontId="32" fillId="0" borderId="29" xfId="93" applyNumberFormat="1" applyFont="1" applyFill="1" applyBorder="1" applyAlignment="1" applyProtection="1">
      <alignment horizontal="center"/>
    </xf>
    <xf numFmtId="4" fontId="32" fillId="0" borderId="30" xfId="93" applyNumberFormat="1" applyFont="1" applyFill="1" applyBorder="1" applyAlignment="1" applyProtection="1">
      <alignment horizontal="center"/>
    </xf>
    <xf numFmtId="0" fontId="32" fillId="0" borderId="0" xfId="93" applyFont="1" applyFill="1"/>
    <xf numFmtId="2" fontId="32" fillId="0" borderId="0" xfId="93" applyNumberFormat="1" applyFont="1" applyFill="1" applyAlignment="1">
      <alignment vertical="center"/>
    </xf>
    <xf numFmtId="4" fontId="32" fillId="0" borderId="31" xfId="93" applyNumberFormat="1" applyFont="1" applyFill="1" applyBorder="1" applyAlignment="1" applyProtection="1">
      <alignment horizontal="center"/>
    </xf>
    <xf numFmtId="4" fontId="32" fillId="0" borderId="32" xfId="93" applyNumberFormat="1" applyFont="1" applyFill="1" applyBorder="1" applyAlignment="1" applyProtection="1">
      <alignment horizontal="center"/>
    </xf>
    <xf numFmtId="0" fontId="32" fillId="0" borderId="31" xfId="93" applyFont="1" applyFill="1" applyBorder="1" applyAlignment="1">
      <alignment horizontal="left" wrapText="1"/>
    </xf>
    <xf numFmtId="0" fontId="32" fillId="0" borderId="31" xfId="93" applyFont="1" applyFill="1" applyBorder="1" applyAlignment="1">
      <alignment horizontal="center" wrapText="1"/>
    </xf>
    <xf numFmtId="0" fontId="23" fillId="0" borderId="21" xfId="83" applyFont="1" applyFill="1" applyBorder="1" applyAlignment="1">
      <alignment wrapText="1"/>
    </xf>
    <xf numFmtId="0" fontId="23" fillId="0" borderId="21" xfId="83" applyFont="1" applyFill="1" applyBorder="1" applyAlignment="1">
      <alignment horizontal="center" wrapText="1"/>
    </xf>
    <xf numFmtId="2" fontId="34" fillId="0" borderId="21" xfId="83" applyNumberFormat="1" applyFont="1" applyFill="1" applyBorder="1" applyAlignment="1">
      <alignment horizontal="center"/>
    </xf>
    <xf numFmtId="0" fontId="23" fillId="0" borderId="21" xfId="0" applyFont="1" applyFill="1" applyBorder="1" applyAlignment="1">
      <alignment horizontal="right" wrapText="1"/>
    </xf>
    <xf numFmtId="0" fontId="23" fillId="0" borderId="21" xfId="0" applyFont="1" applyFill="1" applyBorder="1" applyAlignment="1">
      <alignment horizontal="center" wrapText="1"/>
    </xf>
    <xf numFmtId="2" fontId="34" fillId="0" borderId="21" xfId="0" applyNumberFormat="1" applyFont="1" applyFill="1" applyBorder="1" applyAlignment="1">
      <alignment horizontal="center"/>
    </xf>
    <xf numFmtId="0" fontId="23" fillId="0" borderId="21" xfId="93" applyFont="1" applyFill="1" applyBorder="1" applyAlignment="1">
      <alignment horizontal="left" wrapText="1"/>
    </xf>
    <xf numFmtId="0" fontId="23" fillId="0" borderId="21" xfId="0" applyFont="1" applyFill="1" applyBorder="1" applyAlignment="1">
      <alignment wrapText="1"/>
    </xf>
    <xf numFmtId="0" fontId="23" fillId="0" borderId="15" xfId="83" applyFont="1" applyFill="1" applyBorder="1" applyAlignment="1">
      <alignment horizontal="center"/>
    </xf>
    <xf numFmtId="0" fontId="23" fillId="0" borderId="21" xfId="83" applyFont="1" applyFill="1" applyBorder="1" applyAlignment="1">
      <alignment horizontal="center"/>
    </xf>
    <xf numFmtId="4" fontId="23" fillId="0" borderId="21" xfId="83" applyNumberFormat="1" applyFont="1" applyFill="1" applyBorder="1" applyAlignment="1" applyProtection="1">
      <alignment horizontal="center"/>
    </xf>
    <xf numFmtId="4" fontId="23" fillId="0" borderId="16" xfId="83" applyNumberFormat="1" applyFont="1" applyFill="1" applyBorder="1" applyAlignment="1" applyProtection="1">
      <alignment horizontal="center"/>
    </xf>
    <xf numFmtId="0" fontId="23" fillId="0" borderId="0" xfId="83" applyFont="1" applyFill="1"/>
    <xf numFmtId="2" fontId="23" fillId="0" borderId="0" xfId="83" applyNumberFormat="1" applyFont="1" applyFill="1" applyAlignment="1">
      <alignment vertical="center"/>
    </xf>
    <xf numFmtId="0" fontId="23" fillId="0" borderId="21" xfId="83" applyFont="1" applyFill="1" applyBorder="1" applyAlignment="1">
      <alignment horizontal="right" wrapText="1"/>
    </xf>
    <xf numFmtId="0" fontId="23" fillId="0" borderId="21" xfId="83" applyFont="1" applyFill="1" applyBorder="1" applyAlignment="1">
      <alignment horizontal="left" wrapText="1"/>
    </xf>
    <xf numFmtId="2" fontId="37" fillId="0" borderId="31" xfId="93" applyNumberFormat="1" applyFont="1" applyFill="1" applyBorder="1" applyAlignment="1">
      <alignment horizontal="center"/>
    </xf>
    <xf numFmtId="0" fontId="23" fillId="0" borderId="15" xfId="94" applyFont="1" applyFill="1" applyBorder="1" applyAlignment="1">
      <alignment horizontal="center"/>
    </xf>
    <xf numFmtId="0" fontId="23" fillId="0" borderId="21" xfId="94" applyFont="1" applyFill="1" applyBorder="1" applyAlignment="1">
      <alignment horizontal="center"/>
    </xf>
    <xf numFmtId="4" fontId="23" fillId="0" borderId="21" xfId="94" applyNumberFormat="1" applyFont="1" applyFill="1" applyBorder="1" applyAlignment="1" applyProtection="1">
      <alignment horizontal="center"/>
    </xf>
    <xf numFmtId="4" fontId="23" fillId="0" borderId="16" xfId="94" applyNumberFormat="1" applyFont="1" applyFill="1" applyBorder="1" applyAlignment="1" applyProtection="1">
      <alignment horizontal="center"/>
    </xf>
    <xf numFmtId="2" fontId="23" fillId="0" borderId="0" xfId="94" applyNumberFormat="1" applyFont="1" applyFill="1" applyAlignment="1">
      <alignment vertical="center"/>
    </xf>
    <xf numFmtId="0" fontId="23" fillId="0" borderId="0" xfId="94" applyFont="1" applyFill="1"/>
    <xf numFmtId="0" fontId="23" fillId="0" borderId="21" xfId="94" applyFont="1" applyFill="1" applyBorder="1" applyAlignment="1">
      <alignment horizontal="left" wrapText="1"/>
    </xf>
    <xf numFmtId="0" fontId="23" fillId="0" borderId="21" xfId="94" applyFont="1" applyFill="1" applyBorder="1" applyAlignment="1">
      <alignment horizontal="center" wrapText="1"/>
    </xf>
    <xf numFmtId="2" fontId="34" fillId="0" borderId="21" xfId="94" applyNumberFormat="1" applyFont="1" applyFill="1" applyBorder="1" applyAlignment="1">
      <alignment horizontal="center"/>
    </xf>
    <xf numFmtId="0" fontId="23" fillId="0" borderId="0" xfId="83" applyNumberFormat="1" applyFont="1" applyFill="1" applyBorder="1" applyAlignment="1">
      <alignment wrapText="1"/>
    </xf>
    <xf numFmtId="0" fontId="27" fillId="0" borderId="31" xfId="83" applyNumberFormat="1" applyFont="1" applyFill="1" applyBorder="1" applyAlignment="1">
      <alignment horizontal="center" vertical="center" wrapText="1"/>
    </xf>
    <xf numFmtId="0" fontId="27" fillId="0" borderId="38" xfId="83" applyNumberFormat="1" applyFont="1" applyFill="1" applyBorder="1" applyAlignment="1">
      <alignment horizontal="center" vertical="center" wrapText="1"/>
    </xf>
    <xf numFmtId="49" fontId="23" fillId="0" borderId="39" xfId="83" applyNumberFormat="1" applyFont="1" applyFill="1" applyBorder="1" applyAlignment="1">
      <alignment horizontal="center" vertical="center"/>
    </xf>
    <xf numFmtId="49" fontId="23" fillId="0" borderId="40" xfId="83" applyNumberFormat="1" applyFont="1" applyFill="1" applyBorder="1" applyAlignment="1">
      <alignment horizontal="center" vertical="center"/>
    </xf>
    <xf numFmtId="0" fontId="23" fillId="0" borderId="40" xfId="83" applyNumberFormat="1" applyFont="1" applyFill="1" applyBorder="1" applyAlignment="1">
      <alignment horizontal="center" vertical="center"/>
    </xf>
    <xf numFmtId="0" fontId="23" fillId="0" borderId="40" xfId="83" applyNumberFormat="1" applyFont="1" applyFill="1" applyBorder="1" applyAlignment="1">
      <alignment horizontal="center" vertical="center" wrapText="1"/>
    </xf>
    <xf numFmtId="0" fontId="23" fillId="0" borderId="41" xfId="83" applyNumberFormat="1" applyFont="1" applyFill="1" applyBorder="1" applyAlignment="1">
      <alignment horizontal="center" vertical="center" wrapText="1"/>
    </xf>
    <xf numFmtId="0" fontId="23" fillId="0" borderId="21" xfId="94" applyFont="1" applyFill="1" applyBorder="1" applyAlignment="1">
      <alignment horizontal="right" wrapText="1"/>
    </xf>
    <xf numFmtId="0" fontId="34" fillId="0" borderId="42" xfId="93" applyFont="1" applyFill="1" applyBorder="1" applyAlignment="1">
      <alignment horizontal="center" wrapText="1"/>
    </xf>
    <xf numFmtId="0" fontId="27" fillId="0" borderId="42" xfId="93" applyFont="1" applyFill="1" applyBorder="1" applyAlignment="1">
      <alignment horizontal="center" wrapText="1"/>
    </xf>
    <xf numFmtId="2" fontId="39" fillId="0" borderId="42" xfId="93" applyNumberFormat="1" applyFont="1" applyFill="1" applyBorder="1" applyAlignment="1">
      <alignment horizontal="center"/>
    </xf>
    <xf numFmtId="4" fontId="23" fillId="0" borderId="42" xfId="93" applyNumberFormat="1" applyFont="1" applyFill="1" applyBorder="1" applyAlignment="1" applyProtection="1">
      <alignment horizontal="center"/>
    </xf>
    <xf numFmtId="4" fontId="23" fillId="0" borderId="19" xfId="93" applyNumberFormat="1" applyFont="1" applyFill="1" applyBorder="1" applyAlignment="1" applyProtection="1">
      <alignment horizontal="center"/>
    </xf>
    <xf numFmtId="0" fontId="34" fillId="0" borderId="42" xfId="83" applyFont="1" applyFill="1" applyBorder="1" applyAlignment="1">
      <alignment horizontal="center" wrapText="1"/>
    </xf>
    <xf numFmtId="0" fontId="21" fillId="0" borderId="21" xfId="72" applyFont="1" applyFill="1" applyBorder="1" applyAlignment="1">
      <alignment horizontal="center" vertical="center" wrapText="1"/>
    </xf>
    <xf numFmtId="0" fontId="23" fillId="0" borderId="27" xfId="72" applyFont="1" applyFill="1" applyBorder="1" applyAlignment="1">
      <alignment horizontal="center" vertical="justify" wrapText="1"/>
    </xf>
    <xf numFmtId="4" fontId="23" fillId="0" borderId="27" xfId="72" applyNumberFormat="1" applyFont="1" applyFill="1" applyBorder="1" applyAlignment="1" applyProtection="1">
      <alignment horizontal="center" vertical="center" wrapText="1"/>
    </xf>
    <xf numFmtId="0" fontId="41" fillId="0" borderId="15" xfId="0" applyNumberFormat="1" applyFont="1" applyFill="1" applyBorder="1" applyAlignment="1">
      <alignment horizontal="center"/>
    </xf>
    <xf numFmtId="0" fontId="42" fillId="0" borderId="21" xfId="0" applyNumberFormat="1" applyFont="1" applyFill="1" applyBorder="1" applyAlignment="1">
      <alignment horizontal="center"/>
    </xf>
    <xf numFmtId="0" fontId="42" fillId="0" borderId="21" xfId="0" applyNumberFormat="1" applyFont="1" applyFill="1" applyBorder="1" applyAlignment="1">
      <alignment wrapText="1"/>
    </xf>
    <xf numFmtId="0" fontId="42" fillId="0" borderId="21" xfId="0" applyNumberFormat="1" applyFont="1" applyFill="1" applyBorder="1" applyAlignment="1">
      <alignment horizontal="center" wrapText="1"/>
    </xf>
    <xf numFmtId="2" fontId="42" fillId="0" borderId="21" xfId="0" applyNumberFormat="1" applyFont="1" applyFill="1" applyBorder="1" applyAlignment="1">
      <alignment horizontal="center" vertical="center"/>
    </xf>
    <xf numFmtId="165" fontId="42" fillId="0" borderId="21" xfId="0" applyNumberFormat="1" applyFont="1" applyFill="1" applyBorder="1" applyAlignment="1">
      <alignment horizontal="center" vertical="center"/>
    </xf>
    <xf numFmtId="165" fontId="42" fillId="0" borderId="16" xfId="0" applyNumberFormat="1" applyFont="1" applyFill="1" applyBorder="1" applyAlignment="1">
      <alignment horizontal="center" vertical="center"/>
    </xf>
    <xf numFmtId="0" fontId="42" fillId="0" borderId="0" xfId="0" applyNumberFormat="1" applyFont="1" applyFill="1" applyBorder="1" applyAlignment="1">
      <alignment horizontal="center" vertical="center"/>
    </xf>
    <xf numFmtId="0" fontId="42" fillId="0" borderId="21" xfId="0" applyNumberFormat="1" applyFont="1" applyFill="1" applyBorder="1" applyAlignment="1">
      <alignment horizontal="right" wrapText="1"/>
    </xf>
    <xf numFmtId="0" fontId="42" fillId="0" borderId="0" xfId="0" applyNumberFormat="1" applyFont="1" applyFill="1" applyBorder="1" applyAlignment="1">
      <alignment horizontal="left" vertical="center"/>
    </xf>
    <xf numFmtId="2" fontId="23" fillId="0" borderId="0" xfId="0" applyNumberFormat="1" applyFont="1" applyFill="1" applyAlignment="1">
      <alignment horizontal="center"/>
    </xf>
    <xf numFmtId="0" fontId="42" fillId="0" borderId="0" xfId="0" applyNumberFormat="1" applyFont="1" applyFill="1" applyBorder="1" applyAlignment="1">
      <alignment vertical="center"/>
    </xf>
    <xf numFmtId="0" fontId="23" fillId="0" borderId="0" xfId="0" applyFont="1" applyFill="1" applyAlignment="1"/>
    <xf numFmtId="0" fontId="23" fillId="0" borderId="0" xfId="94" applyFont="1" applyFill="1" applyAlignment="1">
      <alignment wrapText="1"/>
    </xf>
    <xf numFmtId="0" fontId="23" fillId="0" borderId="31" xfId="93" applyFont="1" applyFill="1" applyBorder="1" applyAlignment="1">
      <alignment horizontal="center"/>
    </xf>
    <xf numFmtId="0" fontId="27" fillId="0" borderId="43" xfId="93" applyFont="1" applyFill="1" applyBorder="1" applyAlignment="1">
      <alignment horizontal="center"/>
    </xf>
    <xf numFmtId="0" fontId="27" fillId="0" borderId="42" xfId="93" applyFont="1" applyFill="1" applyBorder="1"/>
    <xf numFmtId="2" fontId="23" fillId="0" borderId="21" xfId="83" applyNumberFormat="1" applyFont="1" applyFill="1" applyBorder="1" applyAlignment="1">
      <alignment horizontal="center" vertical="center"/>
    </xf>
    <xf numFmtId="0" fontId="23" fillId="0" borderId="21" xfId="83" applyFont="1" applyFill="1" applyBorder="1" applyAlignment="1">
      <alignment horizontal="right"/>
    </xf>
    <xf numFmtId="2" fontId="23" fillId="0" borderId="21" xfId="83" applyNumberFormat="1" applyFont="1" applyFill="1" applyBorder="1" applyAlignment="1">
      <alignment horizontal="center"/>
    </xf>
    <xf numFmtId="0" fontId="23" fillId="0" borderId="31" xfId="93" applyFont="1" applyFill="1" applyBorder="1" applyAlignment="1">
      <alignment horizontal="left" wrapText="1"/>
    </xf>
    <xf numFmtId="0" fontId="23" fillId="0" borderId="31" xfId="93" applyFont="1" applyFill="1" applyBorder="1" applyAlignment="1">
      <alignment horizontal="center" wrapText="1"/>
    </xf>
    <xf numFmtId="2" fontId="34" fillId="0" borderId="31" xfId="93" applyNumberFormat="1" applyFont="1" applyFill="1" applyBorder="1" applyAlignment="1">
      <alignment horizontal="center"/>
    </xf>
    <xf numFmtId="4" fontId="23" fillId="0" borderId="31" xfId="93" applyNumberFormat="1" applyFont="1" applyFill="1" applyBorder="1" applyAlignment="1" applyProtection="1">
      <alignment horizontal="center"/>
    </xf>
    <xf numFmtId="4" fontId="23" fillId="0" borderId="32" xfId="93" applyNumberFormat="1" applyFont="1" applyFill="1" applyBorder="1" applyAlignment="1" applyProtection="1">
      <alignment horizontal="center"/>
    </xf>
    <xf numFmtId="0" fontId="23" fillId="0" borderId="44" xfId="93" applyFont="1" applyFill="1" applyBorder="1" applyAlignment="1">
      <alignment horizontal="center"/>
    </xf>
    <xf numFmtId="0" fontId="21" fillId="0" borderId="45" xfId="72" applyFont="1" applyFill="1" applyBorder="1" applyAlignment="1">
      <alignment horizontal="right"/>
    </xf>
    <xf numFmtId="4" fontId="21" fillId="0" borderId="10" xfId="72" applyNumberFormat="1" applyFont="1" applyFill="1" applyBorder="1" applyAlignment="1" applyProtection="1">
      <alignment horizontal="center"/>
    </xf>
    <xf numFmtId="4" fontId="21" fillId="0" borderId="37" xfId="72" applyNumberFormat="1" applyFont="1" applyFill="1" applyBorder="1" applyAlignment="1" applyProtection="1">
      <alignment horizontal="center"/>
    </xf>
    <xf numFmtId="49" fontId="33" fillId="0" borderId="26" xfId="73" applyNumberFormat="1" applyFont="1" applyFill="1" applyBorder="1" applyAlignment="1">
      <alignment horizontal="center" vertical="center"/>
    </xf>
    <xf numFmtId="49" fontId="33" fillId="0" borderId="27" xfId="73" applyNumberFormat="1" applyFont="1" applyFill="1" applyBorder="1" applyAlignment="1">
      <alignment horizontal="center" vertical="center"/>
    </xf>
    <xf numFmtId="0" fontId="33" fillId="0" borderId="27" xfId="73" applyFont="1" applyFill="1" applyBorder="1" applyAlignment="1">
      <alignment vertical="center"/>
    </xf>
    <xf numFmtId="4" fontId="33" fillId="0" borderId="27" xfId="73" applyNumberFormat="1" applyFont="1" applyFill="1" applyBorder="1" applyAlignment="1">
      <alignment horizontal="center" vertical="center"/>
    </xf>
    <xf numFmtId="4" fontId="23" fillId="0" borderId="27" xfId="73" applyNumberFormat="1" applyFont="1" applyFill="1" applyBorder="1" applyAlignment="1">
      <alignment horizontal="center" vertical="center"/>
    </xf>
    <xf numFmtId="4" fontId="23" fillId="0" borderId="18" xfId="72" applyNumberFormat="1" applyFont="1" applyFill="1" applyBorder="1" applyAlignment="1">
      <alignment horizontal="center"/>
    </xf>
    <xf numFmtId="0" fontId="23" fillId="0" borderId="46" xfId="83" applyNumberFormat="1" applyFont="1" applyFill="1" applyBorder="1" applyAlignment="1">
      <alignment horizontal="center" vertical="center"/>
    </xf>
    <xf numFmtId="0" fontId="26" fillId="0" borderId="0" xfId="72" applyFont="1" applyFill="1" applyAlignment="1">
      <alignment horizontal="center" vertical="center" wrapText="1"/>
    </xf>
    <xf numFmtId="2" fontId="23" fillId="0" borderId="0" xfId="0" applyNumberFormat="1" applyFont="1" applyFill="1"/>
    <xf numFmtId="49" fontId="23" fillId="0" borderId="47" xfId="83" applyNumberFormat="1" applyFont="1" applyFill="1" applyBorder="1" applyAlignment="1">
      <alignment horizontal="center" vertical="center"/>
    </xf>
    <xf numFmtId="49" fontId="23" fillId="0" borderId="46" xfId="83" applyNumberFormat="1" applyFont="1" applyFill="1" applyBorder="1" applyAlignment="1">
      <alignment horizontal="center" vertical="center"/>
    </xf>
    <xf numFmtId="0" fontId="23" fillId="0" borderId="46" xfId="83" applyNumberFormat="1" applyFont="1" applyFill="1" applyBorder="1" applyAlignment="1">
      <alignment horizontal="center" vertical="center" wrapText="1"/>
    </xf>
    <xf numFmtId="0" fontId="23" fillId="0" borderId="48" xfId="83" applyNumberFormat="1" applyFont="1" applyFill="1" applyBorder="1" applyAlignment="1">
      <alignment horizontal="center" vertical="center" wrapText="1"/>
    </xf>
    <xf numFmtId="0" fontId="23" fillId="0" borderId="43" xfId="93" applyFont="1" applyFill="1" applyBorder="1"/>
    <xf numFmtId="0" fontId="23" fillId="0" borderId="42" xfId="93" applyFont="1" applyFill="1" applyBorder="1"/>
    <xf numFmtId="0" fontId="36" fillId="0" borderId="21" xfId="93" applyFont="1" applyFill="1" applyBorder="1" applyAlignment="1">
      <alignment horizontal="center"/>
    </xf>
    <xf numFmtId="4" fontId="32" fillId="0" borderId="21" xfId="93" applyNumberFormat="1" applyFont="1" applyFill="1" applyBorder="1" applyAlignment="1" applyProtection="1">
      <alignment horizontal="center"/>
    </xf>
    <xf numFmtId="0" fontId="32" fillId="0" borderId="21" xfId="93" applyFont="1" applyFill="1" applyBorder="1" applyAlignment="1">
      <alignment horizontal="left" wrapText="1"/>
    </xf>
    <xf numFmtId="0" fontId="32" fillId="0" borderId="21" xfId="93" applyFont="1" applyFill="1" applyBorder="1" applyAlignment="1">
      <alignment horizontal="center" wrapText="1"/>
    </xf>
    <xf numFmtId="2" fontId="37" fillId="0" borderId="21" xfId="93" applyNumberFormat="1" applyFont="1" applyFill="1" applyBorder="1" applyAlignment="1">
      <alignment horizontal="center"/>
    </xf>
    <xf numFmtId="0" fontId="36" fillId="0" borderId="12" xfId="93" applyFont="1" applyFill="1" applyBorder="1" applyAlignment="1">
      <alignment horizontal="center"/>
    </xf>
    <xf numFmtId="0" fontId="36" fillId="0" borderId="13" xfId="93" applyFont="1" applyFill="1" applyBorder="1"/>
    <xf numFmtId="0" fontId="37" fillId="0" borderId="13" xfId="93" applyFont="1" applyFill="1" applyBorder="1" applyAlignment="1">
      <alignment horizontal="center" wrapText="1"/>
    </xf>
    <xf numFmtId="0" fontId="36" fillId="0" borderId="13" xfId="93" applyFont="1" applyFill="1" applyBorder="1" applyAlignment="1">
      <alignment horizontal="center" wrapText="1"/>
    </xf>
    <xf numFmtId="2" fontId="38" fillId="0" borderId="13" xfId="93" applyNumberFormat="1" applyFont="1" applyFill="1" applyBorder="1" applyAlignment="1">
      <alignment horizontal="center"/>
    </xf>
    <xf numFmtId="4" fontId="32" fillId="0" borderId="13" xfId="93" applyNumberFormat="1" applyFont="1" applyFill="1" applyBorder="1" applyAlignment="1" applyProtection="1">
      <alignment horizontal="center"/>
    </xf>
    <xf numFmtId="4" fontId="32" fillId="0" borderId="14" xfId="93" applyNumberFormat="1" applyFont="1" applyFill="1" applyBorder="1" applyAlignment="1" applyProtection="1">
      <alignment horizontal="center"/>
    </xf>
    <xf numFmtId="0" fontId="32" fillId="0" borderId="15" xfId="93" applyFont="1" applyFill="1" applyBorder="1" applyAlignment="1">
      <alignment horizontal="center"/>
    </xf>
    <xf numFmtId="4" fontId="32" fillId="0" borderId="16" xfId="93" applyNumberFormat="1" applyFont="1" applyFill="1" applyBorder="1" applyAlignment="1" applyProtection="1">
      <alignment horizontal="center"/>
    </xf>
    <xf numFmtId="0" fontId="23" fillId="0" borderId="26" xfId="93" applyFont="1" applyFill="1" applyBorder="1" applyAlignment="1">
      <alignment horizontal="center"/>
    </xf>
    <xf numFmtId="0" fontId="23" fillId="0" borderId="27" xfId="93" applyFont="1" applyFill="1" applyBorder="1" applyAlignment="1">
      <alignment horizontal="center"/>
    </xf>
    <xf numFmtId="0" fontId="23" fillId="0" borderId="27" xfId="93" applyFont="1" applyFill="1" applyBorder="1" applyAlignment="1">
      <alignment horizontal="left" wrapText="1"/>
    </xf>
    <xf numFmtId="0" fontId="23" fillId="0" borderId="27" xfId="93" applyFont="1" applyFill="1" applyBorder="1" applyAlignment="1">
      <alignment horizontal="center" wrapText="1"/>
    </xf>
    <xf numFmtId="2" fontId="34" fillId="0" borderId="27" xfId="93" applyNumberFormat="1" applyFont="1" applyFill="1" applyBorder="1" applyAlignment="1">
      <alignment horizontal="center"/>
    </xf>
    <xf numFmtId="4" fontId="23" fillId="0" borderId="27" xfId="93" applyNumberFormat="1" applyFont="1" applyFill="1" applyBorder="1" applyAlignment="1" applyProtection="1">
      <alignment horizontal="center"/>
    </xf>
    <xf numFmtId="4" fontId="23" fillId="0" borderId="18" xfId="93" applyNumberFormat="1" applyFont="1" applyFill="1" applyBorder="1" applyAlignment="1" applyProtection="1">
      <alignment horizontal="center"/>
    </xf>
    <xf numFmtId="0" fontId="43" fillId="0" borderId="0" xfId="0" applyFont="1" applyFill="1" applyAlignment="1">
      <alignment wrapText="1"/>
    </xf>
    <xf numFmtId="0" fontId="27" fillId="0" borderId="12" xfId="93" applyFont="1" applyFill="1" applyBorder="1" applyAlignment="1">
      <alignment horizontal="center"/>
    </xf>
    <xf numFmtId="0" fontId="27" fillId="0" borderId="13" xfId="93" applyFont="1" applyFill="1" applyBorder="1"/>
    <xf numFmtId="0" fontId="34" fillId="0" borderId="13" xfId="93" applyFont="1" applyFill="1" applyBorder="1" applyAlignment="1">
      <alignment horizontal="center" wrapText="1"/>
    </xf>
    <xf numFmtId="0" fontId="27" fillId="0" borderId="13" xfId="93" applyFont="1" applyFill="1" applyBorder="1" applyAlignment="1">
      <alignment horizontal="center" wrapText="1"/>
    </xf>
    <xf numFmtId="0" fontId="27" fillId="0" borderId="21" xfId="93" applyFont="1" applyFill="1" applyBorder="1" applyAlignment="1">
      <alignment horizontal="center"/>
    </xf>
    <xf numFmtId="0" fontId="23" fillId="0" borderId="21" xfId="71" applyFont="1" applyFill="1" applyBorder="1"/>
    <xf numFmtId="2" fontId="39" fillId="0" borderId="13" xfId="93" applyNumberFormat="1" applyFont="1" applyFill="1" applyBorder="1" applyAlignment="1">
      <alignment horizontal="center"/>
    </xf>
    <xf numFmtId="0" fontId="21" fillId="0" borderId="21" xfId="72" applyFont="1" applyFill="1" applyBorder="1" applyAlignment="1">
      <alignment horizontal="right"/>
    </xf>
    <xf numFmtId="0" fontId="30" fillId="0" borderId="21" xfId="92" applyFont="1" applyFill="1" applyBorder="1" applyAlignment="1">
      <alignment horizontal="left" vertical="center" wrapText="1"/>
    </xf>
    <xf numFmtId="0" fontId="23" fillId="0" borderId="0" xfId="72" applyFont="1" applyFill="1" applyAlignment="1"/>
    <xf numFmtId="0" fontId="23" fillId="0" borderId="21" xfId="83" applyFont="1" applyFill="1" applyBorder="1" applyAlignment="1">
      <alignment horizontal="center" vertical="center" wrapText="1"/>
    </xf>
    <xf numFmtId="0" fontId="21" fillId="0" borderId="21" xfId="72" applyFont="1" applyFill="1" applyBorder="1" applyAlignment="1">
      <alignment horizontal="center"/>
    </xf>
    <xf numFmtId="0" fontId="23" fillId="0" borderId="21" xfId="72" applyFont="1" applyFill="1" applyBorder="1"/>
    <xf numFmtId="2" fontId="23" fillId="0" borderId="21" xfId="72" applyNumberFormat="1" applyFont="1" applyFill="1" applyBorder="1" applyAlignment="1">
      <alignment horizontal="center"/>
    </xf>
    <xf numFmtId="0" fontId="23" fillId="0" borderId="21" xfId="72" applyFont="1" applyFill="1" applyBorder="1" applyAlignment="1">
      <alignment horizontal="right"/>
    </xf>
    <xf numFmtId="0" fontId="21" fillId="0" borderId="21" xfId="72" applyFont="1" applyFill="1" applyBorder="1" applyAlignment="1">
      <alignment horizontal="right"/>
    </xf>
    <xf numFmtId="0" fontId="23" fillId="0" borderId="0" xfId="72" applyFont="1" applyFill="1" applyAlignment="1">
      <alignment horizontal="center"/>
    </xf>
    <xf numFmtId="0" fontId="27" fillId="0" borderId="0" xfId="72" applyFont="1" applyFill="1" applyBorder="1" applyAlignment="1">
      <alignment horizontal="center"/>
    </xf>
    <xf numFmtId="0" fontId="30" fillId="0" borderId="0" xfId="92" applyFont="1" applyFill="1" applyBorder="1" applyAlignment="1">
      <alignment horizontal="left" wrapText="1"/>
    </xf>
    <xf numFmtId="14" fontId="23" fillId="0" borderId="0" xfId="72" applyNumberFormat="1" applyFont="1" applyFill="1" applyAlignment="1">
      <alignment horizontal="center"/>
    </xf>
    <xf numFmtId="0" fontId="22" fillId="0" borderId="11" xfId="72" applyFont="1" applyFill="1" applyBorder="1" applyAlignment="1">
      <alignment horizontal="left"/>
    </xf>
    <xf numFmtId="4" fontId="23" fillId="0" borderId="0" xfId="72" applyNumberFormat="1" applyFont="1" applyFill="1" applyAlignment="1">
      <alignment horizontal="left"/>
    </xf>
    <xf numFmtId="0" fontId="23" fillId="0" borderId="15" xfId="72" applyFont="1" applyFill="1" applyBorder="1" applyAlignment="1">
      <alignment horizontal="right"/>
    </xf>
    <xf numFmtId="0" fontId="21" fillId="0" borderId="15" xfId="72" applyFont="1" applyFill="1" applyBorder="1" applyAlignment="1">
      <alignment horizontal="right"/>
    </xf>
    <xf numFmtId="0" fontId="21" fillId="0" borderId="26" xfId="72" applyFont="1" applyFill="1" applyBorder="1" applyAlignment="1">
      <alignment horizontal="right"/>
    </xf>
    <xf numFmtId="0" fontId="21" fillId="0" borderId="27" xfId="72" applyFont="1" applyFill="1" applyBorder="1" applyAlignment="1">
      <alignment horizontal="right"/>
    </xf>
    <xf numFmtId="0" fontId="21" fillId="0" borderId="43" xfId="72" applyFont="1" applyFill="1" applyBorder="1" applyAlignment="1">
      <alignment horizontal="right"/>
    </xf>
    <xf numFmtId="0" fontId="21" fillId="0" borderId="42" xfId="72" applyFont="1" applyFill="1" applyBorder="1" applyAlignment="1">
      <alignment horizontal="right"/>
    </xf>
    <xf numFmtId="0" fontId="23" fillId="0" borderId="33" xfId="72" applyFont="1" applyFill="1" applyBorder="1" applyAlignment="1">
      <alignment horizontal="center" vertical="center" textRotation="90" wrapText="1"/>
    </xf>
    <xf numFmtId="0" fontId="23" fillId="0" borderId="52" xfId="72" applyFont="1" applyFill="1" applyBorder="1" applyAlignment="1">
      <alignment horizontal="center" vertical="center" textRotation="90" wrapText="1"/>
    </xf>
    <xf numFmtId="0" fontId="23" fillId="0" borderId="34" xfId="72" applyFont="1" applyFill="1" applyBorder="1" applyAlignment="1">
      <alignment horizontal="center" vertical="justify" textRotation="90" wrapText="1"/>
    </xf>
    <xf numFmtId="0" fontId="23" fillId="0" borderId="49" xfId="72" applyFont="1" applyFill="1" applyBorder="1" applyAlignment="1">
      <alignment horizontal="center" vertical="justify" textRotation="90" wrapText="1"/>
    </xf>
    <xf numFmtId="0" fontId="27" fillId="0" borderId="0" xfId="72" applyFont="1" applyFill="1" applyAlignment="1">
      <alignment horizontal="right"/>
    </xf>
    <xf numFmtId="0" fontId="23" fillId="0" borderId="13" xfId="72" applyFont="1" applyFill="1" applyBorder="1" applyAlignment="1">
      <alignment horizontal="center" vertical="center" wrapText="1"/>
    </xf>
    <xf numFmtId="0" fontId="23" fillId="0" borderId="14" xfId="72" applyFont="1" applyFill="1" applyBorder="1" applyAlignment="1">
      <alignment horizontal="center" vertical="center" wrapText="1"/>
    </xf>
    <xf numFmtId="0" fontId="23" fillId="0" borderId="17" xfId="72" applyFont="1" applyFill="1" applyBorder="1" applyAlignment="1">
      <alignment horizontal="center" vertical="center" wrapText="1"/>
    </xf>
    <xf numFmtId="0" fontId="21" fillId="0" borderId="0" xfId="72" applyFont="1" applyFill="1" applyBorder="1" applyAlignment="1">
      <alignment horizontal="left"/>
    </xf>
    <xf numFmtId="0" fontId="21" fillId="0" borderId="0" xfId="72" applyFont="1" applyFill="1" applyAlignment="1">
      <alignment horizontal="left"/>
    </xf>
    <xf numFmtId="0" fontId="21" fillId="0" borderId="11" xfId="72" applyFont="1" applyFill="1" applyBorder="1" applyAlignment="1">
      <alignment horizontal="left"/>
    </xf>
    <xf numFmtId="0" fontId="21" fillId="0" borderId="11" xfId="72" applyFont="1" applyFill="1" applyBorder="1" applyAlignment="1">
      <alignment horizontal="left" vertical="justify"/>
    </xf>
    <xf numFmtId="0" fontId="25" fillId="0" borderId="51" xfId="72" applyFont="1" applyFill="1" applyBorder="1" applyAlignment="1">
      <alignment horizontal="center"/>
    </xf>
    <xf numFmtId="4" fontId="25" fillId="0" borderId="51" xfId="72" applyNumberFormat="1" applyFont="1" applyFill="1" applyBorder="1" applyAlignment="1">
      <alignment horizontal="center"/>
    </xf>
    <xf numFmtId="0" fontId="21" fillId="0" borderId="35" xfId="72" applyFont="1" applyFill="1" applyBorder="1" applyAlignment="1">
      <alignment horizontal="right"/>
    </xf>
    <xf numFmtId="0" fontId="21" fillId="0" borderId="36" xfId="72" applyFont="1" applyFill="1" applyBorder="1" applyAlignment="1">
      <alignment horizontal="right"/>
    </xf>
    <xf numFmtId="0" fontId="23" fillId="0" borderId="20" xfId="72" applyFont="1" applyFill="1" applyBorder="1" applyAlignment="1">
      <alignment horizontal="center" vertical="center" wrapText="1"/>
    </xf>
    <xf numFmtId="0" fontId="23" fillId="0" borderId="34" xfId="72" applyFont="1" applyFill="1" applyBorder="1" applyAlignment="1">
      <alignment horizontal="center" vertical="center" wrapText="1"/>
    </xf>
    <xf numFmtId="0" fontId="23" fillId="0" borderId="49" xfId="72" applyFont="1" applyFill="1" applyBorder="1" applyAlignment="1">
      <alignment horizontal="center" vertical="center" wrapText="1"/>
    </xf>
    <xf numFmtId="0" fontId="25" fillId="0" borderId="0" xfId="72" applyFont="1" applyFill="1" applyAlignment="1">
      <alignment horizontal="center"/>
    </xf>
    <xf numFmtId="0" fontId="21" fillId="0" borderId="11" xfId="72" applyFont="1" applyFill="1" applyBorder="1" applyAlignment="1">
      <alignment horizontal="center"/>
    </xf>
    <xf numFmtId="0" fontId="27" fillId="0" borderId="50" xfId="72" applyFont="1" applyFill="1" applyBorder="1" applyAlignment="1">
      <alignment horizontal="center" vertical="justify"/>
    </xf>
    <xf numFmtId="4" fontId="25" fillId="0" borderId="11" xfId="72" applyNumberFormat="1" applyFont="1" applyFill="1" applyBorder="1" applyAlignment="1">
      <alignment horizontal="center"/>
    </xf>
    <xf numFmtId="0" fontId="25" fillId="0" borderId="11" xfId="72" applyFont="1" applyFill="1" applyBorder="1" applyAlignment="1">
      <alignment horizontal="center"/>
    </xf>
    <xf numFmtId="0" fontId="21" fillId="0" borderId="11" xfId="72" applyFont="1" applyFill="1" applyBorder="1" applyAlignment="1">
      <alignment horizontal="center" vertical="justify"/>
    </xf>
    <xf numFmtId="0" fontId="27" fillId="0" borderId="0" xfId="93" applyFont="1" applyFill="1" applyBorder="1" applyAlignment="1">
      <alignment horizontal="center"/>
    </xf>
    <xf numFmtId="0" fontId="23" fillId="0" borderId="0" xfId="93" applyFont="1" applyFill="1" applyBorder="1" applyAlignment="1">
      <alignment horizontal="center"/>
    </xf>
    <xf numFmtId="14" fontId="23" fillId="0" borderId="0" xfId="93" applyNumberFormat="1" applyFont="1" applyFill="1" applyBorder="1" applyAlignment="1">
      <alignment horizontal="center" wrapText="1"/>
    </xf>
    <xf numFmtId="0" fontId="23" fillId="0" borderId="0" xfId="93" applyFont="1" applyFill="1" applyBorder="1" applyAlignment="1">
      <alignment horizontal="center" wrapText="1"/>
    </xf>
    <xf numFmtId="0" fontId="23" fillId="0" borderId="11" xfId="93" applyFont="1" applyFill="1" applyBorder="1" applyAlignment="1">
      <alignment horizontal="left"/>
    </xf>
    <xf numFmtId="14" fontId="23" fillId="0" borderId="0" xfId="93" applyNumberFormat="1" applyFont="1" applyFill="1" applyBorder="1" applyAlignment="1">
      <alignment horizontal="center"/>
    </xf>
    <xf numFmtId="0" fontId="21" fillId="0" borderId="0" xfId="93" applyFont="1" applyFill="1" applyBorder="1" applyAlignment="1">
      <alignment horizontal="left"/>
    </xf>
    <xf numFmtId="0" fontId="21" fillId="0" borderId="0" xfId="93" applyFont="1" applyFill="1" applyBorder="1" applyAlignment="1">
      <alignment horizontal="center" wrapText="1"/>
    </xf>
    <xf numFmtId="0" fontId="21" fillId="0" borderId="0" xfId="93" applyFont="1" applyFill="1" applyAlignment="1">
      <alignment horizontal="right"/>
    </xf>
    <xf numFmtId="0" fontId="27" fillId="0" borderId="54" xfId="83" applyNumberFormat="1" applyFont="1" applyFill="1" applyBorder="1" applyAlignment="1">
      <alignment horizontal="center" vertical="center"/>
    </xf>
    <xf numFmtId="0" fontId="27" fillId="0" borderId="46" xfId="83" applyNumberFormat="1" applyFont="1" applyFill="1" applyBorder="1" applyAlignment="1">
      <alignment horizontal="center" vertical="center"/>
    </xf>
    <xf numFmtId="0" fontId="21" fillId="0" borderId="0" xfId="93" applyFont="1" applyFill="1" applyBorder="1" applyAlignment="1">
      <alignment horizontal="right" wrapText="1"/>
    </xf>
    <xf numFmtId="0" fontId="21" fillId="0" borderId="11" xfId="93" applyFont="1" applyFill="1" applyBorder="1" applyAlignment="1">
      <alignment horizontal="center" wrapText="1"/>
    </xf>
    <xf numFmtId="0" fontId="23" fillId="0" borderId="50" xfId="93" applyFont="1" applyFill="1" applyBorder="1" applyAlignment="1">
      <alignment horizontal="center" wrapText="1"/>
    </xf>
    <xf numFmtId="0" fontId="21" fillId="0" borderId="0" xfId="93" applyFont="1" applyFill="1" applyBorder="1" applyAlignment="1">
      <alignment horizontal="left" wrapText="1"/>
    </xf>
    <xf numFmtId="4" fontId="21" fillId="0" borderId="0" xfId="93" applyNumberFormat="1" applyFont="1" applyFill="1" applyBorder="1" applyAlignment="1">
      <alignment horizontal="center" wrapText="1"/>
    </xf>
    <xf numFmtId="0" fontId="23" fillId="0" borderId="53" xfId="83" applyNumberFormat="1" applyFont="1" applyFill="1" applyBorder="1" applyAlignment="1">
      <alignment horizontal="center" vertical="center"/>
    </xf>
    <xf numFmtId="0" fontId="23" fillId="0" borderId="47" xfId="83" applyNumberFormat="1" applyFont="1" applyFill="1" applyBorder="1" applyAlignment="1">
      <alignment horizontal="center" vertical="center"/>
    </xf>
    <xf numFmtId="0" fontId="23" fillId="0" borderId="54" xfId="83" applyNumberFormat="1" applyFont="1" applyFill="1" applyBorder="1" applyAlignment="1">
      <alignment horizontal="center" vertical="center"/>
    </xf>
    <xf numFmtId="0" fontId="23" fillId="0" borderId="46" xfId="83" applyNumberFormat="1" applyFont="1" applyFill="1" applyBorder="1" applyAlignment="1">
      <alignment horizontal="center" vertical="center"/>
    </xf>
    <xf numFmtId="4" fontId="23" fillId="0" borderId="27" xfId="93" applyNumberFormat="1" applyFont="1" applyFill="1" applyBorder="1" applyAlignment="1">
      <alignment horizontal="right"/>
    </xf>
    <xf numFmtId="4" fontId="23" fillId="0" borderId="13" xfId="93" applyNumberFormat="1" applyFont="1" applyFill="1" applyBorder="1" applyAlignment="1">
      <alignment horizontal="right"/>
    </xf>
    <xf numFmtId="4" fontId="23" fillId="0" borderId="21" xfId="93" applyNumberFormat="1" applyFont="1" applyFill="1" applyBorder="1" applyAlignment="1">
      <alignment horizontal="right"/>
    </xf>
    <xf numFmtId="0" fontId="27" fillId="0" borderId="55" xfId="83" applyNumberFormat="1" applyFont="1" applyFill="1" applyBorder="1" applyAlignment="1">
      <alignment horizontal="center"/>
    </xf>
    <xf numFmtId="0" fontId="27" fillId="0" borderId="56" xfId="83" applyNumberFormat="1" applyFont="1" applyFill="1" applyBorder="1" applyAlignment="1">
      <alignment horizontal="center"/>
    </xf>
    <xf numFmtId="0" fontId="21" fillId="0" borderId="0" xfId="93" applyFont="1" applyFill="1" applyAlignment="1">
      <alignment horizontal="left"/>
    </xf>
    <xf numFmtId="4" fontId="23" fillId="0" borderId="42" xfId="93" applyNumberFormat="1" applyFont="1" applyFill="1" applyBorder="1" applyAlignment="1">
      <alignment horizontal="right"/>
    </xf>
  </cellXfs>
  <cellStyles count="95">
    <cellStyle name="1. izcēlums" xfId="1"/>
    <cellStyle name="2. izcēlums" xfId="2"/>
    <cellStyle name="20% - Accent1" xfId="3" builtinId="30" customBuiltin="1"/>
    <cellStyle name="20% - Accent2" xfId="4" builtinId="34" customBuiltin="1"/>
    <cellStyle name="20% - Accent3" xfId="5" builtinId="38" customBuiltin="1"/>
    <cellStyle name="20% - Accent4" xfId="6" builtinId="42" customBuiltin="1"/>
    <cellStyle name="20% - Accent5" xfId="7" builtinId="46" customBuiltin="1"/>
    <cellStyle name="20% - Accent6" xfId="8" builtinId="50" customBuiltin="1"/>
    <cellStyle name="20% no 1. izcēluma" xfId="9"/>
    <cellStyle name="20% no 2. izcēluma" xfId="10"/>
    <cellStyle name="20% no 3. izcēluma" xfId="11"/>
    <cellStyle name="20% no 4. izcēluma" xfId="12"/>
    <cellStyle name="20% no 5. izcēluma" xfId="13"/>
    <cellStyle name="20% no 6. izcēluma" xfId="14"/>
    <cellStyle name="3. izcēlums " xfId="15"/>
    <cellStyle name="4. izcēlums" xfId="16"/>
    <cellStyle name="40% - Accent1" xfId="17" builtinId="31" customBuiltin="1"/>
    <cellStyle name="40% - Accent2" xfId="18" builtinId="35" customBuiltin="1"/>
    <cellStyle name="40% - Accent3" xfId="19" builtinId="39" customBuiltin="1"/>
    <cellStyle name="40% - Accent4" xfId="20" builtinId="43" customBuiltin="1"/>
    <cellStyle name="40% - Accent5" xfId="21" builtinId="47" customBuiltin="1"/>
    <cellStyle name="40% - Accent6" xfId="22" builtinId="51" customBuiltin="1"/>
    <cellStyle name="40% no 1. izcēluma" xfId="23"/>
    <cellStyle name="40% no 2. izcēluma" xfId="24"/>
    <cellStyle name="40% no 3. izcēluma" xfId="25"/>
    <cellStyle name="40% no 4. izcēluma" xfId="26"/>
    <cellStyle name="40% no 5. izcēluma" xfId="27"/>
    <cellStyle name="40% no 6. izcēluma" xfId="28"/>
    <cellStyle name="5. izcēlums" xfId="29"/>
    <cellStyle name="6. izcēlums" xfId="30"/>
    <cellStyle name="60% - Accent1" xfId="31" builtinId="32" customBuiltin="1"/>
    <cellStyle name="60% - Accent2" xfId="32" builtinId="36" customBuiltin="1"/>
    <cellStyle name="60% - Accent3" xfId="33" builtinId="40" customBuiltin="1"/>
    <cellStyle name="60% - Accent4" xfId="34" builtinId="44" customBuiltin="1"/>
    <cellStyle name="60% - Accent5" xfId="35" builtinId="48" customBuiltin="1"/>
    <cellStyle name="60% - Accent6" xfId="36" builtinId="52" customBuiltin="1"/>
    <cellStyle name="60% no 1. izcēluma" xfId="37"/>
    <cellStyle name="60% no 2. izcēluma" xfId="38"/>
    <cellStyle name="60% no 3. izcēluma" xfId="39"/>
    <cellStyle name="60% no 4. izcēluma" xfId="40"/>
    <cellStyle name="60% no 5. izcēluma" xfId="41"/>
    <cellStyle name="60% no 6. izcēluma" xfId="42"/>
    <cellStyle name="Accent1" xfId="43" builtinId="29" customBuiltin="1"/>
    <cellStyle name="Accent2" xfId="44" builtinId="33" customBuiltin="1"/>
    <cellStyle name="Accent3" xfId="45" builtinId="37" customBuiltin="1"/>
    <cellStyle name="Accent4" xfId="46" builtinId="41" customBuiltin="1"/>
    <cellStyle name="Accent5" xfId="47" builtinId="45" customBuiltin="1"/>
    <cellStyle name="Accent6" xfId="48" builtinId="49" customBuiltin="1"/>
    <cellStyle name="Aprēķināšana" xfId="49"/>
    <cellStyle name="Bad" xfId="50" builtinId="27" customBuiltin="1"/>
    <cellStyle name="Brīdinājuma teksts" xfId="51"/>
    <cellStyle name="Calculation" xfId="52" builtinId="22" customBuiltin="1"/>
    <cellStyle name="Check Cell" xfId="53" builtinId="23" customBuiltin="1"/>
    <cellStyle name="Excel Built-in Normal" xfId="54"/>
    <cellStyle name="Explanatory Text" xfId="55" builtinId="53" customBuiltin="1"/>
    <cellStyle name="Good" xfId="56" builtinId="26" customBuiltin="1"/>
    <cellStyle name="Heading 1" xfId="57" builtinId="16" customBuiltin="1"/>
    <cellStyle name="Heading 2" xfId="58" builtinId="17" customBuiltin="1"/>
    <cellStyle name="Heading 3" xfId="59" builtinId="18" customBuiltin="1"/>
    <cellStyle name="Heading 4" xfId="60" builtinId="19" customBuiltin="1"/>
    <cellStyle name="Ievade" xfId="61"/>
    <cellStyle name="Input" xfId="62" builtinId="20" customBuiltin="1"/>
    <cellStyle name="Izvade" xfId="63"/>
    <cellStyle name="Kopsumma" xfId="64"/>
    <cellStyle name="Labs" xfId="65"/>
    <cellStyle name="Linked Cell" xfId="66" builtinId="24" customBuiltin="1"/>
    <cellStyle name="Neitrāls" xfId="67"/>
    <cellStyle name="Neutral" xfId="68" builtinId="28" customBuiltin="1"/>
    <cellStyle name="Normal" xfId="0" builtinId="0"/>
    <cellStyle name="Normal 2" xfId="69"/>
    <cellStyle name="Normal 3" xfId="70"/>
    <cellStyle name="Normal 4" xfId="71"/>
    <cellStyle name="Normal_BOLVANKA" xfId="72"/>
    <cellStyle name="Normal_Viinkalni" xfId="73"/>
    <cellStyle name="Nosaukums" xfId="74"/>
    <cellStyle name="Note" xfId="75" builtinId="10" customBuiltin="1"/>
    <cellStyle name="Output" xfId="76" builtinId="21" customBuiltin="1"/>
    <cellStyle name="Paskaidrojošs teksts" xfId="77"/>
    <cellStyle name="Pārbaudes šūna" xfId="78"/>
    <cellStyle name="Piezīme" xfId="79"/>
    <cellStyle name="Saistītā šūna" xfId="80"/>
    <cellStyle name="Slikts" xfId="81"/>
    <cellStyle name="Stils 1" xfId="82"/>
    <cellStyle name="Style 1" xfId="83"/>
    <cellStyle name="Title" xfId="84" builtinId="15" customBuiltin="1"/>
    <cellStyle name="Total" xfId="85" builtinId="25" customBuiltin="1"/>
    <cellStyle name="Virsraksts 1" xfId="86"/>
    <cellStyle name="Virsraksts 2" xfId="87"/>
    <cellStyle name="Virsraksts 3" xfId="88"/>
    <cellStyle name="Virsraksts 4" xfId="89"/>
    <cellStyle name="Warning Text" xfId="90" builtinId="11" customBuiltin="1"/>
    <cellStyle name="Обычный_01.DPN_PINKI_TIPOGRAFIJA_KONTROLTAME_VADIMS-na sertifikat" xfId="91"/>
    <cellStyle name="Обычный_13. ARCH UN VIDE_PII ROTALA_JUMTS LIETIS KAN_TAME_2012_02_29_BOLVANKA" xfId="92"/>
    <cellStyle name="Обычный_33. OZOLNIEKU NOVADA DOME_OZO SKOLA_TELPU, GAITENU, KAPNU TELPU REMONTS_TAME_VADIMS_2011_02_25_melnraksts" xfId="93"/>
    <cellStyle name="Обычный_33. OZOLNIEKU NOVADA DOME_OZO SKOLA_TELPU, GAITENU, KAPNU TELPU REMONTS_TAME_VADIMS_2011_02_25_melnraksts_09. ELITE BRAIN_ZIKI_KUTS BUVNIECIBA_TAME_2013_08_01+EL labots" xfId="9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showZeros="0" tabSelected="1" topLeftCell="A13" zoomScale="130" zoomScaleNormal="130" zoomScaleSheetLayoutView="115" workbookViewId="0">
      <selection activeCell="B22" sqref="B22"/>
    </sheetView>
  </sheetViews>
  <sheetFormatPr defaultRowHeight="12.75" x14ac:dyDescent="0.2"/>
  <cols>
    <col min="1" max="1" width="4.5703125" style="2" customWidth="1"/>
    <col min="2" max="2" width="16.85546875" style="2" customWidth="1"/>
    <col min="3" max="3" width="43.42578125" style="2" customWidth="1"/>
    <col min="4" max="4" width="22.42578125" style="2" customWidth="1"/>
    <col min="5" max="5" width="9.140625" style="2"/>
    <col min="6" max="6" width="11.140625" style="2" customWidth="1"/>
    <col min="7" max="7" width="9.85546875" style="2" customWidth="1"/>
    <col min="8" max="8" width="9.140625" style="2"/>
    <col min="9" max="9" width="13.85546875" style="2" bestFit="1" customWidth="1"/>
    <col min="10" max="16384" width="9.140625" style="2"/>
  </cols>
  <sheetData>
    <row r="1" spans="1:15" x14ac:dyDescent="0.2">
      <c r="D1" s="3" t="s">
        <v>6</v>
      </c>
      <c r="E1" s="4"/>
      <c r="F1" s="4"/>
      <c r="G1" s="4"/>
      <c r="H1" s="5"/>
      <c r="I1" s="4"/>
    </row>
    <row r="2" spans="1:15" x14ac:dyDescent="0.2">
      <c r="E2" s="5"/>
      <c r="F2" s="6"/>
      <c r="G2" s="4"/>
      <c r="H2" s="5"/>
      <c r="I2" s="4"/>
    </row>
    <row r="3" spans="1:15" x14ac:dyDescent="0.2">
      <c r="E3" s="5"/>
      <c r="F3" s="4"/>
      <c r="G3" s="4"/>
      <c r="H3" s="5"/>
      <c r="I3" s="4"/>
    </row>
    <row r="4" spans="1:15" x14ac:dyDescent="0.2">
      <c r="D4" s="7" t="s">
        <v>7</v>
      </c>
    </row>
    <row r="5" spans="1:15" ht="22.5" customHeight="1" x14ac:dyDescent="0.25">
      <c r="A5" s="8"/>
      <c r="B5" s="8"/>
      <c r="C5" s="9"/>
      <c r="D5" s="9"/>
      <c r="E5" s="8"/>
      <c r="F5" s="8"/>
      <c r="G5" s="8"/>
      <c r="H5" s="10"/>
      <c r="I5" s="10"/>
      <c r="J5" s="10"/>
      <c r="K5" s="10"/>
      <c r="L5" s="10"/>
      <c r="M5" s="10"/>
      <c r="N5" s="10"/>
      <c r="O5" s="10"/>
    </row>
    <row r="6" spans="1:15" x14ac:dyDescent="0.2">
      <c r="C6" s="231" t="s">
        <v>8</v>
      </c>
      <c r="D6" s="231"/>
    </row>
    <row r="7" spans="1:15" x14ac:dyDescent="0.2">
      <c r="D7" s="11" t="s">
        <v>9</v>
      </c>
    </row>
    <row r="9" spans="1:15" x14ac:dyDescent="0.2">
      <c r="D9" s="2" t="s">
        <v>348</v>
      </c>
    </row>
    <row r="12" spans="1:15" ht="15.75" x14ac:dyDescent="0.25">
      <c r="C12" s="12" t="s">
        <v>10</v>
      </c>
    </row>
    <row r="13" spans="1:15" ht="15.75" x14ac:dyDescent="0.25">
      <c r="C13" s="12"/>
    </row>
    <row r="14" spans="1:15" ht="28.5" customHeight="1" x14ac:dyDescent="0.2">
      <c r="B14" s="223" t="s">
        <v>2</v>
      </c>
      <c r="C14" s="232" t="s">
        <v>347</v>
      </c>
      <c r="D14" s="232"/>
    </row>
    <row r="15" spans="1:15" ht="16.5" customHeight="1" x14ac:dyDescent="0.2">
      <c r="B15" s="223" t="s">
        <v>11</v>
      </c>
      <c r="C15" s="232" t="s">
        <v>346</v>
      </c>
      <c r="D15" s="232"/>
    </row>
    <row r="16" spans="1:15" ht="27.75" customHeight="1" x14ac:dyDescent="0.2">
      <c r="B16" s="223" t="s">
        <v>12</v>
      </c>
      <c r="C16" s="232" t="s">
        <v>347</v>
      </c>
      <c r="D16" s="232"/>
    </row>
    <row r="17" spans="2:4" ht="16.5" customHeight="1" x14ac:dyDescent="0.2">
      <c r="B17" s="2" t="s">
        <v>0</v>
      </c>
      <c r="C17" s="230"/>
      <c r="D17" s="230"/>
    </row>
    <row r="18" spans="2:4" ht="16.5" customHeight="1" x14ac:dyDescent="0.2">
      <c r="B18" s="2" t="s">
        <v>13</v>
      </c>
      <c r="C18" s="230"/>
      <c r="D18" s="230"/>
    </row>
    <row r="20" spans="2:4" ht="24" customHeight="1" x14ac:dyDescent="0.2">
      <c r="B20" s="225" t="s">
        <v>14</v>
      </c>
      <c r="C20" s="225" t="s">
        <v>15</v>
      </c>
      <c r="D20" s="225" t="s">
        <v>80</v>
      </c>
    </row>
    <row r="21" spans="2:4" x14ac:dyDescent="0.2">
      <c r="B21" s="226"/>
      <c r="C21" s="226"/>
      <c r="D21" s="226"/>
    </row>
    <row r="22" spans="2:4" ht="35.25" customHeight="1" x14ac:dyDescent="0.2">
      <c r="B22" s="225">
        <v>1</v>
      </c>
      <c r="C22" s="222" t="s">
        <v>355</v>
      </c>
      <c r="D22" s="227"/>
    </row>
    <row r="23" spans="2:4" x14ac:dyDescent="0.2">
      <c r="B23" s="226"/>
      <c r="C23" s="226"/>
      <c r="D23" s="227"/>
    </row>
    <row r="24" spans="2:4" x14ac:dyDescent="0.2">
      <c r="B24" s="226"/>
      <c r="C24" s="221" t="s">
        <v>82</v>
      </c>
      <c r="D24" s="227">
        <f>SUM(D22:D23)</f>
        <v>0</v>
      </c>
    </row>
    <row r="25" spans="2:4" x14ac:dyDescent="0.2">
      <c r="B25" s="228" t="s">
        <v>16</v>
      </c>
      <c r="C25" s="228"/>
      <c r="D25" s="227">
        <f>D24*0.21</f>
        <v>0</v>
      </c>
    </row>
    <row r="26" spans="2:4" x14ac:dyDescent="0.2">
      <c r="B26" s="229" t="s">
        <v>81</v>
      </c>
      <c r="C26" s="229"/>
      <c r="D26" s="227">
        <f>D25+D24</f>
        <v>0</v>
      </c>
    </row>
    <row r="28" spans="2:4" ht="10.5" customHeight="1" x14ac:dyDescent="0.2">
      <c r="B28" s="7" t="s">
        <v>18</v>
      </c>
      <c r="C28" s="14"/>
      <c r="D28" s="15"/>
    </row>
    <row r="29" spans="2:4" ht="10.5" customHeight="1" x14ac:dyDescent="0.2">
      <c r="C29" s="16" t="s">
        <v>19</v>
      </c>
    </row>
    <row r="30" spans="2:4" ht="10.5" customHeight="1" x14ac:dyDescent="0.2"/>
    <row r="31" spans="2:4" ht="10.5" customHeight="1" x14ac:dyDescent="0.2">
      <c r="B31" s="13" t="s">
        <v>20</v>
      </c>
    </row>
    <row r="32" spans="2:4" ht="10.5" customHeight="1" x14ac:dyDescent="0.2"/>
    <row r="33" spans="2:4" ht="10.5" customHeight="1" x14ac:dyDescent="0.2">
      <c r="B33" s="7" t="s">
        <v>21</v>
      </c>
      <c r="C33" s="14">
        <f>C28</f>
        <v>0</v>
      </c>
      <c r="D33" s="15">
        <f>D28</f>
        <v>0</v>
      </c>
    </row>
    <row r="34" spans="2:4" ht="10.5" customHeight="1" x14ac:dyDescent="0.2">
      <c r="C34" s="16" t="s">
        <v>19</v>
      </c>
    </row>
    <row r="35" spans="2:4" ht="10.5" customHeight="1" x14ac:dyDescent="0.2"/>
    <row r="36" spans="2:4" ht="10.5" customHeight="1" x14ac:dyDescent="0.2">
      <c r="B36" s="13" t="s">
        <v>20</v>
      </c>
      <c r="C36" s="2">
        <f>C31</f>
        <v>0</v>
      </c>
    </row>
    <row r="37" spans="2:4" ht="10.5" customHeight="1" x14ac:dyDescent="0.2"/>
    <row r="38" spans="2:4" ht="10.5" customHeight="1" x14ac:dyDescent="0.2">
      <c r="B38" s="17" t="s">
        <v>22</v>
      </c>
      <c r="C38" s="14">
        <f>C28</f>
        <v>0</v>
      </c>
      <c r="D38" s="15">
        <f>D28</f>
        <v>0</v>
      </c>
    </row>
    <row r="39" spans="2:4" ht="10.5" customHeight="1" x14ac:dyDescent="0.2">
      <c r="C39" s="16" t="s">
        <v>19</v>
      </c>
    </row>
  </sheetData>
  <mergeCells count="8">
    <mergeCell ref="B25:C25"/>
    <mergeCell ref="B26:C26"/>
    <mergeCell ref="C18:D18"/>
    <mergeCell ref="C6:D6"/>
    <mergeCell ref="C14:D14"/>
    <mergeCell ref="C15:D15"/>
    <mergeCell ref="C17:D17"/>
    <mergeCell ref="C16:D16"/>
  </mergeCells>
  <phoneticPr fontId="0" type="noConversion"/>
  <pageMargins left="0.48" right="0.5" top="1" bottom="0.82" header="0.5" footer="0.5"/>
  <pageSetup paperSize="9" scale="97" orientation="portrait" horizontalDpi="4294967295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24"/>
  <sheetViews>
    <sheetView zoomScale="130" zoomScaleNormal="130" zoomScaleSheetLayoutView="100" workbookViewId="0">
      <selection activeCell="C7" sqref="C7:N7"/>
    </sheetView>
  </sheetViews>
  <sheetFormatPr defaultRowHeight="12.75" x14ac:dyDescent="0.2"/>
  <cols>
    <col min="1" max="1" width="4.140625" style="54" customWidth="1"/>
    <col min="2" max="2" width="11.7109375" style="83" customWidth="1"/>
    <col min="3" max="3" width="32.28515625" style="68" customWidth="1"/>
    <col min="4" max="4" width="7.140625" style="68" customWidth="1"/>
    <col min="5" max="5" width="7.28515625" style="68" customWidth="1"/>
    <col min="6" max="6" width="6.42578125" style="83" customWidth="1"/>
    <col min="7" max="7" width="5.42578125" style="54" customWidth="1"/>
    <col min="8" max="9" width="8" style="54" customWidth="1"/>
    <col min="10" max="10" width="6" style="54" customWidth="1"/>
    <col min="11" max="11" width="7" style="54" customWidth="1"/>
    <col min="12" max="12" width="9.28515625" style="54" customWidth="1"/>
    <col min="13" max="13" width="8.28515625" style="54" customWidth="1"/>
    <col min="14" max="14" width="10" style="54" customWidth="1"/>
    <col min="15" max="15" width="8.140625" style="54" customWidth="1"/>
    <col min="16" max="16" width="9.85546875" style="54" customWidth="1"/>
    <col min="17" max="16384" width="9.140625" style="54"/>
  </cols>
  <sheetData>
    <row r="1" spans="1:16" s="49" customFormat="1" ht="18" customHeight="1" x14ac:dyDescent="0.2">
      <c r="C1" s="50"/>
      <c r="D1" s="50"/>
      <c r="E1" s="50"/>
      <c r="O1" s="267" t="s">
        <v>40</v>
      </c>
      <c r="P1" s="267"/>
    </row>
    <row r="2" spans="1:16" s="49" customFormat="1" ht="18" customHeight="1" x14ac:dyDescent="0.2">
      <c r="C2" s="50"/>
      <c r="D2" s="278" t="s">
        <v>41</v>
      </c>
      <c r="E2" s="278"/>
      <c r="F2" s="278"/>
      <c r="G2" s="278"/>
      <c r="H2" s="278"/>
      <c r="I2" s="51" t="s">
        <v>90</v>
      </c>
    </row>
    <row r="3" spans="1:16" s="49" customFormat="1" ht="18" customHeight="1" x14ac:dyDescent="0.2">
      <c r="C3" s="279" t="s">
        <v>268</v>
      </c>
      <c r="D3" s="279"/>
      <c r="E3" s="279"/>
      <c r="F3" s="279"/>
      <c r="G3" s="279"/>
      <c r="H3" s="279"/>
      <c r="I3" s="279"/>
      <c r="J3" s="279"/>
      <c r="K3" s="279"/>
      <c r="L3" s="279"/>
      <c r="M3" s="279"/>
      <c r="N3" s="279"/>
    </row>
    <row r="4" spans="1:16" s="49" customFormat="1" ht="12.75" customHeight="1" x14ac:dyDescent="0.2">
      <c r="C4" s="280" t="s">
        <v>25</v>
      </c>
      <c r="D4" s="280"/>
      <c r="E4" s="280"/>
      <c r="F4" s="280"/>
      <c r="G4" s="280"/>
      <c r="H4" s="280"/>
      <c r="I4" s="280"/>
      <c r="J4" s="280"/>
      <c r="K4" s="280"/>
      <c r="L4" s="280"/>
      <c r="M4" s="280"/>
      <c r="N4" s="280"/>
    </row>
    <row r="5" spans="1:16" s="49" customFormat="1" ht="12.75" customHeight="1" x14ac:dyDescent="0.2"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</row>
    <row r="6" spans="1:16" s="49" customFormat="1" ht="29.25" customHeight="1" x14ac:dyDescent="0.2">
      <c r="A6" s="273" t="s">
        <v>2</v>
      </c>
      <c r="B6" s="273"/>
      <c r="C6" s="281" t="str">
        <f>KOPS!D6</f>
        <v>Jelgavas pilsētas pašvaldības izglītības iestādes “Jelgavas 5. vidusskola”</v>
      </c>
      <c r="D6" s="281"/>
      <c r="E6" s="281"/>
      <c r="F6" s="281"/>
      <c r="G6" s="281"/>
      <c r="H6" s="281"/>
      <c r="I6" s="281"/>
      <c r="J6" s="281"/>
      <c r="K6" s="281"/>
      <c r="L6" s="281"/>
      <c r="M6" s="281"/>
      <c r="N6" s="281"/>
    </row>
    <row r="7" spans="1:16" s="49" customFormat="1" ht="29.25" customHeight="1" x14ac:dyDescent="0.2">
      <c r="A7" s="273" t="s">
        <v>3</v>
      </c>
      <c r="B7" s="273"/>
      <c r="C7" s="281" t="str">
        <f>KOPS!D7</f>
        <v xml:space="preserve">Jelgavas pilsētas pašvaldības izglītības iestādes “Jelgavas 5. vidusskolas” telpu vienkāršota atjaunošana </v>
      </c>
      <c r="D7" s="281"/>
      <c r="E7" s="281"/>
      <c r="F7" s="281"/>
      <c r="G7" s="281"/>
      <c r="H7" s="281"/>
      <c r="I7" s="281"/>
      <c r="J7" s="281"/>
      <c r="K7" s="281"/>
      <c r="L7" s="281"/>
      <c r="M7" s="281"/>
      <c r="N7" s="281"/>
    </row>
    <row r="8" spans="1:16" s="49" customFormat="1" ht="18.75" customHeight="1" x14ac:dyDescent="0.2">
      <c r="A8" s="273" t="s">
        <v>4</v>
      </c>
      <c r="B8" s="273"/>
      <c r="C8" s="281" t="str">
        <f>PBK!C15</f>
        <v>Aspazijas iela 20, Jelgava</v>
      </c>
      <c r="D8" s="281"/>
      <c r="E8" s="281"/>
      <c r="F8" s="281"/>
      <c r="G8" s="281"/>
      <c r="H8" s="281"/>
      <c r="I8" s="281"/>
      <c r="J8" s="281"/>
      <c r="K8" s="281"/>
      <c r="L8" s="281"/>
      <c r="M8" s="281"/>
      <c r="N8" s="281"/>
    </row>
    <row r="9" spans="1:16" s="49" customFormat="1" ht="18.75" customHeight="1" x14ac:dyDescent="0.2">
      <c r="A9" s="273" t="s">
        <v>12</v>
      </c>
      <c r="B9" s="273"/>
      <c r="C9" s="281" t="str">
        <f>PBK!C16</f>
        <v>Jelgavas pilsētas pašvaldības izglītības iestādes “Jelgavas 5. vidusskola”</v>
      </c>
      <c r="D9" s="281"/>
      <c r="E9" s="281"/>
      <c r="F9" s="281"/>
      <c r="G9" s="281"/>
      <c r="H9" s="281"/>
      <c r="I9" s="281"/>
      <c r="J9" s="281"/>
      <c r="K9" s="281"/>
      <c r="L9" s="281"/>
      <c r="M9" s="281"/>
      <c r="N9" s="281"/>
    </row>
    <row r="10" spans="1:16" s="49" customFormat="1" ht="18.75" customHeight="1" x14ac:dyDescent="0.2">
      <c r="A10" s="273" t="s">
        <v>5</v>
      </c>
      <c r="B10" s="273"/>
      <c r="C10" s="281"/>
      <c r="D10" s="281"/>
      <c r="E10" s="281"/>
      <c r="F10" s="281"/>
      <c r="G10" s="281"/>
      <c r="H10" s="281"/>
      <c r="I10" s="281"/>
      <c r="J10" s="281"/>
      <c r="K10" s="281"/>
      <c r="L10" s="281"/>
      <c r="M10" s="281"/>
      <c r="N10" s="281"/>
    </row>
    <row r="11" spans="1:16" s="49" customFormat="1" ht="18.75" customHeight="1" x14ac:dyDescent="0.2">
      <c r="A11" s="273" t="s">
        <v>13</v>
      </c>
      <c r="B11" s="273"/>
      <c r="C11" s="281"/>
      <c r="D11" s="281"/>
      <c r="E11" s="281"/>
      <c r="F11" s="281"/>
      <c r="G11" s="281"/>
      <c r="H11" s="281"/>
      <c r="I11" s="281"/>
      <c r="J11" s="281"/>
      <c r="K11" s="281"/>
      <c r="L11" s="281"/>
      <c r="M11" s="281"/>
      <c r="N11" s="281"/>
    </row>
    <row r="12" spans="1:16" s="49" customFormat="1" ht="18.75" customHeight="1" x14ac:dyDescent="0.2">
      <c r="A12" s="273"/>
      <c r="B12" s="273"/>
      <c r="C12" s="274"/>
      <c r="D12" s="274"/>
      <c r="E12" s="274"/>
      <c r="F12" s="274"/>
      <c r="G12" s="274"/>
      <c r="H12" s="274"/>
      <c r="I12" s="274"/>
      <c r="J12" s="274"/>
      <c r="K12" s="274"/>
      <c r="L12" s="274"/>
      <c r="M12" s="274"/>
      <c r="N12" s="274"/>
    </row>
    <row r="13" spans="1:16" s="49" customFormat="1" ht="17.25" customHeight="1" x14ac:dyDescent="0.2">
      <c r="A13" s="273" t="s">
        <v>354</v>
      </c>
      <c r="B13" s="273"/>
      <c r="C13" s="273"/>
      <c r="D13" s="273"/>
      <c r="E13" s="273"/>
      <c r="F13" s="273"/>
      <c r="G13" s="273"/>
      <c r="H13" s="53"/>
      <c r="I13" s="53"/>
      <c r="J13" s="53"/>
      <c r="K13" s="274" t="s">
        <v>42</v>
      </c>
      <c r="L13" s="274"/>
      <c r="M13" s="274"/>
      <c r="N13" s="282">
        <f>P55</f>
        <v>0</v>
      </c>
      <c r="O13" s="274"/>
      <c r="P13" s="51" t="s">
        <v>79</v>
      </c>
    </row>
    <row r="14" spans="1:16" x14ac:dyDescent="0.2">
      <c r="B14" s="54"/>
      <c r="C14" s="54"/>
      <c r="D14" s="54"/>
      <c r="E14" s="54"/>
      <c r="F14" s="54"/>
    </row>
    <row r="15" spans="1:16" x14ac:dyDescent="0.2">
      <c r="B15" s="54"/>
      <c r="C15" s="54"/>
      <c r="D15" s="54"/>
      <c r="E15" s="54"/>
      <c r="F15" s="54"/>
      <c r="I15" s="275" t="s">
        <v>43</v>
      </c>
      <c r="J15" s="275"/>
      <c r="K15" s="275"/>
      <c r="L15" s="55">
        <v>2016</v>
      </c>
      <c r="M15" s="55" t="s">
        <v>44</v>
      </c>
      <c r="N15" s="55"/>
      <c r="O15" s="292" t="s">
        <v>94</v>
      </c>
      <c r="P15" s="292"/>
    </row>
    <row r="16" spans="1:16" ht="13.5" thickBot="1" x14ac:dyDescent="0.25">
      <c r="B16" s="54"/>
      <c r="C16" s="54"/>
      <c r="D16" s="54"/>
      <c r="E16" s="54"/>
      <c r="F16" s="54"/>
    </row>
    <row r="17" spans="1:19" s="116" customFormat="1" ht="13.5" customHeight="1" x14ac:dyDescent="0.2">
      <c r="A17" s="283" t="s">
        <v>1</v>
      </c>
      <c r="B17" s="285" t="s">
        <v>45</v>
      </c>
      <c r="C17" s="285" t="s">
        <v>46</v>
      </c>
      <c r="D17" s="276" t="s">
        <v>47</v>
      </c>
      <c r="E17" s="276" t="s">
        <v>48</v>
      </c>
      <c r="F17" s="290" t="s">
        <v>49</v>
      </c>
      <c r="G17" s="290"/>
      <c r="H17" s="290"/>
      <c r="I17" s="290"/>
      <c r="J17" s="290"/>
      <c r="K17" s="290"/>
      <c r="L17" s="290" t="s">
        <v>50</v>
      </c>
      <c r="M17" s="290"/>
      <c r="N17" s="290"/>
      <c r="O17" s="290"/>
      <c r="P17" s="291"/>
      <c r="Q17" s="130"/>
    </row>
    <row r="18" spans="1:19" s="116" customFormat="1" ht="57.75" customHeight="1" x14ac:dyDescent="0.2">
      <c r="A18" s="284"/>
      <c r="B18" s="286"/>
      <c r="C18" s="286"/>
      <c r="D18" s="277"/>
      <c r="E18" s="277"/>
      <c r="F18" s="131" t="s">
        <v>51</v>
      </c>
      <c r="G18" s="131" t="s">
        <v>76</v>
      </c>
      <c r="H18" s="131" t="s">
        <v>73</v>
      </c>
      <c r="I18" s="131" t="s">
        <v>74</v>
      </c>
      <c r="J18" s="131" t="s">
        <v>75</v>
      </c>
      <c r="K18" s="131" t="s">
        <v>77</v>
      </c>
      <c r="L18" s="131" t="s">
        <v>52</v>
      </c>
      <c r="M18" s="131" t="s">
        <v>73</v>
      </c>
      <c r="N18" s="131" t="s">
        <v>74</v>
      </c>
      <c r="O18" s="131" t="s">
        <v>75</v>
      </c>
      <c r="P18" s="132" t="s">
        <v>78</v>
      </c>
      <c r="Q18" s="130"/>
    </row>
    <row r="19" spans="1:19" s="116" customFormat="1" ht="13.5" customHeight="1" thickBot="1" x14ac:dyDescent="0.25">
      <c r="A19" s="186" t="s">
        <v>53</v>
      </c>
      <c r="B19" s="187" t="s">
        <v>54</v>
      </c>
      <c r="C19" s="183">
        <v>3</v>
      </c>
      <c r="D19" s="188">
        <v>4</v>
      </c>
      <c r="E19" s="183">
        <v>5</v>
      </c>
      <c r="F19" s="188">
        <v>6</v>
      </c>
      <c r="G19" s="183">
        <v>7</v>
      </c>
      <c r="H19" s="183">
        <v>8</v>
      </c>
      <c r="I19" s="188">
        <v>9</v>
      </c>
      <c r="J19" s="188">
        <v>10</v>
      </c>
      <c r="K19" s="183">
        <v>11</v>
      </c>
      <c r="L19" s="183">
        <v>12</v>
      </c>
      <c r="M19" s="183">
        <v>13</v>
      </c>
      <c r="N19" s="188">
        <v>14</v>
      </c>
      <c r="O19" s="188">
        <v>15</v>
      </c>
      <c r="P19" s="189">
        <v>16</v>
      </c>
      <c r="Q19" s="130"/>
    </row>
    <row r="20" spans="1:19" s="98" customFormat="1" ht="27.75" customHeight="1" x14ac:dyDescent="0.2">
      <c r="A20" s="197"/>
      <c r="B20" s="198"/>
      <c r="C20" s="199" t="s">
        <v>273</v>
      </c>
      <c r="D20" s="200"/>
      <c r="E20" s="201"/>
      <c r="F20" s="202"/>
      <c r="G20" s="202"/>
      <c r="H20" s="202"/>
      <c r="I20" s="202"/>
      <c r="J20" s="202"/>
      <c r="K20" s="202"/>
      <c r="L20" s="202"/>
      <c r="M20" s="202"/>
      <c r="N20" s="202"/>
      <c r="O20" s="202"/>
      <c r="P20" s="203"/>
      <c r="R20" s="99"/>
      <c r="S20" s="99"/>
    </row>
    <row r="21" spans="1:19" s="126" customFormat="1" ht="51.75" customHeight="1" x14ac:dyDescent="0.2">
      <c r="A21" s="121">
        <v>1</v>
      </c>
      <c r="B21" s="122" t="s">
        <v>172</v>
      </c>
      <c r="C21" s="119" t="s">
        <v>274</v>
      </c>
      <c r="D21" s="105" t="s">
        <v>59</v>
      </c>
      <c r="E21" s="106">
        <v>2</v>
      </c>
      <c r="F21" s="123"/>
      <c r="G21" s="123"/>
      <c r="H21" s="114"/>
      <c r="I21" s="123"/>
      <c r="J21" s="123"/>
      <c r="K21" s="123"/>
      <c r="L21" s="123"/>
      <c r="M21" s="123"/>
      <c r="N21" s="123"/>
      <c r="O21" s="123"/>
      <c r="P21" s="124"/>
      <c r="Q21" s="125"/>
    </row>
    <row r="22" spans="1:19" s="126" customFormat="1" ht="14.25" customHeight="1" x14ac:dyDescent="0.2">
      <c r="A22" s="121">
        <v>2</v>
      </c>
      <c r="B22" s="122" t="s">
        <v>172</v>
      </c>
      <c r="C22" s="119" t="s">
        <v>275</v>
      </c>
      <c r="D22" s="105" t="s">
        <v>248</v>
      </c>
      <c r="E22" s="106">
        <v>55</v>
      </c>
      <c r="F22" s="123"/>
      <c r="G22" s="123"/>
      <c r="H22" s="114"/>
      <c r="I22" s="123"/>
      <c r="J22" s="123"/>
      <c r="K22" s="123"/>
      <c r="L22" s="123"/>
      <c r="M22" s="123"/>
      <c r="N22" s="123"/>
      <c r="O22" s="123"/>
      <c r="P22" s="124"/>
      <c r="S22" s="125"/>
    </row>
    <row r="23" spans="1:19" s="126" customFormat="1" ht="14.25" customHeight="1" x14ac:dyDescent="0.2">
      <c r="A23" s="121">
        <v>3</v>
      </c>
      <c r="B23" s="122" t="s">
        <v>172</v>
      </c>
      <c r="C23" s="119" t="s">
        <v>276</v>
      </c>
      <c r="D23" s="105" t="s">
        <v>248</v>
      </c>
      <c r="E23" s="106">
        <v>5</v>
      </c>
      <c r="F23" s="123"/>
      <c r="G23" s="123"/>
      <c r="H23" s="114"/>
      <c r="I23" s="123"/>
      <c r="J23" s="123"/>
      <c r="K23" s="123"/>
      <c r="L23" s="123"/>
      <c r="M23" s="123"/>
      <c r="N23" s="123"/>
      <c r="O23" s="123"/>
      <c r="P23" s="124"/>
      <c r="S23" s="125"/>
    </row>
    <row r="24" spans="1:19" s="98" customFormat="1" ht="14.25" customHeight="1" x14ac:dyDescent="0.2">
      <c r="A24" s="204">
        <v>4</v>
      </c>
      <c r="B24" s="192" t="s">
        <v>172</v>
      </c>
      <c r="C24" s="194" t="s">
        <v>277</v>
      </c>
      <c r="D24" s="195" t="s">
        <v>248</v>
      </c>
      <c r="E24" s="196">
        <v>10</v>
      </c>
      <c r="F24" s="123"/>
      <c r="G24" s="123"/>
      <c r="H24" s="114"/>
      <c r="I24" s="193"/>
      <c r="J24" s="123"/>
      <c r="K24" s="193"/>
      <c r="L24" s="193"/>
      <c r="M24" s="193"/>
      <c r="N24" s="193"/>
      <c r="O24" s="193"/>
      <c r="P24" s="205"/>
      <c r="Q24" s="99"/>
    </row>
    <row r="25" spans="1:19" s="126" customFormat="1" ht="14.25" customHeight="1" x14ac:dyDescent="0.2">
      <c r="A25" s="121">
        <v>5</v>
      </c>
      <c r="B25" s="122" t="s">
        <v>172</v>
      </c>
      <c r="C25" s="119" t="s">
        <v>278</v>
      </c>
      <c r="D25" s="105" t="s">
        <v>248</v>
      </c>
      <c r="E25" s="106">
        <v>30</v>
      </c>
      <c r="F25" s="123"/>
      <c r="G25" s="123"/>
      <c r="H25" s="114"/>
      <c r="I25" s="123"/>
      <c r="J25" s="123"/>
      <c r="K25" s="123"/>
      <c r="L25" s="123"/>
      <c r="M25" s="123"/>
      <c r="N25" s="123"/>
      <c r="O25" s="123"/>
      <c r="P25" s="124"/>
      <c r="Q25" s="125"/>
    </row>
    <row r="26" spans="1:19" s="126" customFormat="1" ht="14.25" customHeight="1" x14ac:dyDescent="0.2">
      <c r="A26" s="121">
        <v>6</v>
      </c>
      <c r="B26" s="122" t="s">
        <v>172</v>
      </c>
      <c r="C26" s="119" t="s">
        <v>279</v>
      </c>
      <c r="D26" s="105" t="s">
        <v>58</v>
      </c>
      <c r="E26" s="106">
        <v>30</v>
      </c>
      <c r="F26" s="123"/>
      <c r="G26" s="123"/>
      <c r="H26" s="114"/>
      <c r="I26" s="123"/>
      <c r="J26" s="123"/>
      <c r="K26" s="123"/>
      <c r="L26" s="123"/>
      <c r="M26" s="123"/>
      <c r="N26" s="123"/>
      <c r="O26" s="123"/>
      <c r="P26" s="124"/>
      <c r="S26" s="125"/>
    </row>
    <row r="27" spans="1:19" s="126" customFormat="1" ht="14.25" customHeight="1" x14ac:dyDescent="0.2">
      <c r="A27" s="121">
        <v>7</v>
      </c>
      <c r="B27" s="122" t="s">
        <v>172</v>
      </c>
      <c r="C27" s="119" t="s">
        <v>280</v>
      </c>
      <c r="D27" s="105" t="s">
        <v>58</v>
      </c>
      <c r="E27" s="106">
        <v>10</v>
      </c>
      <c r="F27" s="123"/>
      <c r="G27" s="123"/>
      <c r="H27" s="114"/>
      <c r="I27" s="123"/>
      <c r="J27" s="123"/>
      <c r="K27" s="123"/>
      <c r="L27" s="123"/>
      <c r="M27" s="123"/>
      <c r="N27" s="123"/>
      <c r="O27" s="123"/>
      <c r="P27" s="124"/>
      <c r="Q27" s="125"/>
    </row>
    <row r="28" spans="1:19" s="126" customFormat="1" ht="14.25" customHeight="1" x14ac:dyDescent="0.2">
      <c r="A28" s="121">
        <v>8</v>
      </c>
      <c r="B28" s="122" t="s">
        <v>172</v>
      </c>
      <c r="C28" s="119" t="s">
        <v>281</v>
      </c>
      <c r="D28" s="105" t="s">
        <v>58</v>
      </c>
      <c r="E28" s="106">
        <v>4</v>
      </c>
      <c r="F28" s="123"/>
      <c r="G28" s="123"/>
      <c r="H28" s="114"/>
      <c r="I28" s="123"/>
      <c r="J28" s="123"/>
      <c r="K28" s="123"/>
      <c r="L28" s="123"/>
      <c r="M28" s="123"/>
      <c r="N28" s="123"/>
      <c r="O28" s="123"/>
      <c r="P28" s="124"/>
      <c r="S28" s="125"/>
    </row>
    <row r="29" spans="1:19" s="126" customFormat="1" ht="14.25" customHeight="1" x14ac:dyDescent="0.2">
      <c r="A29" s="121">
        <v>9</v>
      </c>
      <c r="B29" s="122" t="s">
        <v>172</v>
      </c>
      <c r="C29" s="119" t="s">
        <v>282</v>
      </c>
      <c r="D29" s="105" t="s">
        <v>58</v>
      </c>
      <c r="E29" s="106">
        <v>8</v>
      </c>
      <c r="F29" s="123"/>
      <c r="G29" s="123"/>
      <c r="H29" s="114"/>
      <c r="I29" s="123"/>
      <c r="J29" s="123"/>
      <c r="K29" s="123"/>
      <c r="L29" s="123"/>
      <c r="M29" s="123"/>
      <c r="N29" s="123"/>
      <c r="O29" s="123"/>
      <c r="P29" s="124"/>
      <c r="Q29" s="125"/>
    </row>
    <row r="30" spans="1:19" s="126" customFormat="1" ht="14.25" customHeight="1" x14ac:dyDescent="0.2">
      <c r="A30" s="121">
        <v>10</v>
      </c>
      <c r="B30" s="122" t="s">
        <v>172</v>
      </c>
      <c r="C30" s="119" t="s">
        <v>283</v>
      </c>
      <c r="D30" s="105" t="s">
        <v>58</v>
      </c>
      <c r="E30" s="106">
        <v>8</v>
      </c>
      <c r="F30" s="123"/>
      <c r="G30" s="123"/>
      <c r="H30" s="114"/>
      <c r="I30" s="123"/>
      <c r="J30" s="123"/>
      <c r="K30" s="123"/>
      <c r="L30" s="123"/>
      <c r="M30" s="123"/>
      <c r="N30" s="123"/>
      <c r="O30" s="123"/>
      <c r="P30" s="124"/>
      <c r="S30" s="125"/>
    </row>
    <row r="31" spans="1:19" s="126" customFormat="1" ht="14.25" customHeight="1" x14ac:dyDescent="0.2">
      <c r="A31" s="121">
        <v>11</v>
      </c>
      <c r="B31" s="122" t="s">
        <v>172</v>
      </c>
      <c r="C31" s="119" t="s">
        <v>284</v>
      </c>
      <c r="D31" s="105" t="s">
        <v>58</v>
      </c>
      <c r="E31" s="106">
        <v>4</v>
      </c>
      <c r="F31" s="123"/>
      <c r="G31" s="123"/>
      <c r="H31" s="114"/>
      <c r="I31" s="123"/>
      <c r="J31" s="123"/>
      <c r="K31" s="123"/>
      <c r="L31" s="123"/>
      <c r="M31" s="123"/>
      <c r="N31" s="123"/>
      <c r="O31" s="123"/>
      <c r="P31" s="124"/>
      <c r="S31" s="125"/>
    </row>
    <row r="32" spans="1:19" s="126" customFormat="1" ht="14.25" customHeight="1" x14ac:dyDescent="0.2">
      <c r="A32" s="121">
        <v>12</v>
      </c>
      <c r="B32" s="122" t="s">
        <v>172</v>
      </c>
      <c r="C32" s="119" t="s">
        <v>285</v>
      </c>
      <c r="D32" s="105" t="s">
        <v>58</v>
      </c>
      <c r="E32" s="106">
        <v>4</v>
      </c>
      <c r="F32" s="123"/>
      <c r="G32" s="123"/>
      <c r="H32" s="114"/>
      <c r="I32" s="123"/>
      <c r="J32" s="123"/>
      <c r="K32" s="123"/>
      <c r="L32" s="123"/>
      <c r="M32" s="123"/>
      <c r="N32" s="123"/>
      <c r="O32" s="123"/>
      <c r="P32" s="124"/>
      <c r="S32" s="125"/>
    </row>
    <row r="33" spans="1:24" s="126" customFormat="1" ht="14.25" customHeight="1" x14ac:dyDescent="0.2">
      <c r="A33" s="121">
        <v>13</v>
      </c>
      <c r="B33" s="122" t="s">
        <v>172</v>
      </c>
      <c r="C33" s="127" t="s">
        <v>286</v>
      </c>
      <c r="D33" s="128" t="s">
        <v>58</v>
      </c>
      <c r="E33" s="129">
        <v>4</v>
      </c>
      <c r="F33" s="123"/>
      <c r="G33" s="123"/>
      <c r="H33" s="114"/>
      <c r="I33" s="123"/>
      <c r="J33" s="123"/>
      <c r="K33" s="123"/>
      <c r="L33" s="123"/>
      <c r="M33" s="123"/>
      <c r="N33" s="123"/>
      <c r="O33" s="123"/>
      <c r="P33" s="124"/>
      <c r="S33" s="125"/>
    </row>
    <row r="34" spans="1:24" s="126" customFormat="1" ht="14.25" customHeight="1" x14ac:dyDescent="0.2">
      <c r="A34" s="121">
        <v>14</v>
      </c>
      <c r="B34" s="122" t="s">
        <v>172</v>
      </c>
      <c r="C34" s="127" t="s">
        <v>287</v>
      </c>
      <c r="D34" s="128" t="s">
        <v>58</v>
      </c>
      <c r="E34" s="129">
        <v>2</v>
      </c>
      <c r="F34" s="123"/>
      <c r="G34" s="123"/>
      <c r="H34" s="114"/>
      <c r="I34" s="123"/>
      <c r="J34" s="123"/>
      <c r="K34" s="123"/>
      <c r="L34" s="123"/>
      <c r="M34" s="123"/>
      <c r="N34" s="123"/>
      <c r="O34" s="123"/>
      <c r="P34" s="124"/>
      <c r="S34" s="125"/>
    </row>
    <row r="35" spans="1:24" s="126" customFormat="1" ht="14.25" customHeight="1" x14ac:dyDescent="0.2">
      <c r="A35" s="121">
        <v>15</v>
      </c>
      <c r="B35" s="122" t="s">
        <v>172</v>
      </c>
      <c r="C35" s="127" t="s">
        <v>288</v>
      </c>
      <c r="D35" s="128" t="s">
        <v>58</v>
      </c>
      <c r="E35" s="129">
        <v>2</v>
      </c>
      <c r="F35" s="123"/>
      <c r="G35" s="123"/>
      <c r="H35" s="114"/>
      <c r="I35" s="123"/>
      <c r="J35" s="123"/>
      <c r="K35" s="123"/>
      <c r="L35" s="123"/>
      <c r="M35" s="123"/>
      <c r="N35" s="123"/>
      <c r="O35" s="123"/>
      <c r="P35" s="124"/>
      <c r="Q35" s="125"/>
    </row>
    <row r="36" spans="1:24" s="126" customFormat="1" ht="14.25" customHeight="1" x14ac:dyDescent="0.2">
      <c r="A36" s="121">
        <v>16</v>
      </c>
      <c r="B36" s="122" t="s">
        <v>172</v>
      </c>
      <c r="C36" s="127" t="s">
        <v>289</v>
      </c>
      <c r="D36" s="128" t="s">
        <v>58</v>
      </c>
      <c r="E36" s="129">
        <v>2</v>
      </c>
      <c r="F36" s="123"/>
      <c r="G36" s="123"/>
      <c r="H36" s="114"/>
      <c r="I36" s="123"/>
      <c r="J36" s="123"/>
      <c r="K36" s="123"/>
      <c r="L36" s="123"/>
      <c r="M36" s="123"/>
      <c r="N36" s="123"/>
      <c r="O36" s="123"/>
      <c r="P36" s="124"/>
      <c r="S36" s="125"/>
    </row>
    <row r="37" spans="1:24" s="2" customFormat="1" ht="16.5" customHeight="1" x14ac:dyDescent="0.2">
      <c r="A37" s="57">
        <v>17</v>
      </c>
      <c r="B37" s="58" t="s">
        <v>172</v>
      </c>
      <c r="C37" s="59" t="s">
        <v>290</v>
      </c>
      <c r="D37" s="60" t="s">
        <v>58</v>
      </c>
      <c r="E37" s="61">
        <v>12</v>
      </c>
      <c r="F37" s="123"/>
      <c r="G37" s="123"/>
      <c r="H37" s="114"/>
      <c r="I37" s="62"/>
      <c r="J37" s="123"/>
      <c r="K37" s="62"/>
      <c r="L37" s="62"/>
      <c r="M37" s="62"/>
      <c r="N37" s="62"/>
      <c r="O37" s="62"/>
      <c r="P37" s="64"/>
      <c r="Q37" s="99"/>
      <c r="R37" s="98"/>
      <c r="S37" s="98"/>
    </row>
    <row r="38" spans="1:24" s="126" customFormat="1" ht="14.25" customHeight="1" x14ac:dyDescent="0.2">
      <c r="A38" s="121">
        <v>18</v>
      </c>
      <c r="B38" s="122" t="s">
        <v>172</v>
      </c>
      <c r="C38" s="127" t="s">
        <v>291</v>
      </c>
      <c r="D38" s="128" t="s">
        <v>58</v>
      </c>
      <c r="E38" s="129">
        <v>12</v>
      </c>
      <c r="F38" s="123"/>
      <c r="G38" s="123"/>
      <c r="H38" s="114"/>
      <c r="I38" s="123"/>
      <c r="J38" s="123"/>
      <c r="K38" s="123"/>
      <c r="L38" s="123"/>
      <c r="M38" s="123"/>
      <c r="N38" s="123"/>
      <c r="O38" s="123"/>
      <c r="P38" s="124"/>
      <c r="Q38" s="125"/>
    </row>
    <row r="39" spans="1:24" s="2" customFormat="1" ht="16.5" customHeight="1" x14ac:dyDescent="0.2">
      <c r="A39" s="57">
        <v>19</v>
      </c>
      <c r="B39" s="58" t="s">
        <v>172</v>
      </c>
      <c r="C39" s="59" t="s">
        <v>292</v>
      </c>
      <c r="D39" s="60" t="s">
        <v>58</v>
      </c>
      <c r="E39" s="61">
        <v>2</v>
      </c>
      <c r="F39" s="123"/>
      <c r="G39" s="123"/>
      <c r="H39" s="114"/>
      <c r="I39" s="62"/>
      <c r="J39" s="123"/>
      <c r="K39" s="62"/>
      <c r="L39" s="62"/>
      <c r="M39" s="62"/>
      <c r="N39" s="62"/>
      <c r="O39" s="62"/>
      <c r="P39" s="64"/>
      <c r="Q39" s="99"/>
      <c r="R39" s="98"/>
      <c r="S39" s="98"/>
      <c r="T39" s="11"/>
      <c r="U39" s="11"/>
      <c r="V39" s="11"/>
      <c r="W39" s="11"/>
      <c r="X39" s="11"/>
    </row>
    <row r="40" spans="1:24" s="126" customFormat="1" ht="17.25" customHeight="1" x14ac:dyDescent="0.2">
      <c r="A40" s="121">
        <v>20</v>
      </c>
      <c r="B40" s="122" t="s">
        <v>172</v>
      </c>
      <c r="C40" s="127" t="s">
        <v>293</v>
      </c>
      <c r="D40" s="128" t="s">
        <v>58</v>
      </c>
      <c r="E40" s="129">
        <v>2</v>
      </c>
      <c r="F40" s="123"/>
      <c r="G40" s="123"/>
      <c r="H40" s="114"/>
      <c r="I40" s="123"/>
      <c r="J40" s="123"/>
      <c r="K40" s="123"/>
      <c r="L40" s="123"/>
      <c r="M40" s="123"/>
      <c r="N40" s="123"/>
      <c r="O40" s="123"/>
      <c r="P40" s="124"/>
      <c r="Q40" s="125"/>
    </row>
    <row r="41" spans="1:24" s="2" customFormat="1" ht="16.5" customHeight="1" x14ac:dyDescent="0.2">
      <c r="A41" s="57">
        <v>21</v>
      </c>
      <c r="B41" s="58" t="s">
        <v>172</v>
      </c>
      <c r="C41" s="59" t="s">
        <v>294</v>
      </c>
      <c r="D41" s="60" t="s">
        <v>58</v>
      </c>
      <c r="E41" s="61">
        <v>24</v>
      </c>
      <c r="F41" s="123"/>
      <c r="G41" s="123"/>
      <c r="H41" s="114"/>
      <c r="I41" s="62"/>
      <c r="J41" s="123"/>
      <c r="K41" s="62"/>
      <c r="L41" s="62"/>
      <c r="M41" s="62"/>
      <c r="N41" s="62"/>
      <c r="O41" s="62"/>
      <c r="P41" s="64"/>
      <c r="Q41" s="99"/>
      <c r="R41" s="98"/>
      <c r="S41" s="98"/>
      <c r="T41" s="11"/>
      <c r="U41" s="11"/>
      <c r="V41" s="11"/>
      <c r="W41" s="11"/>
      <c r="X41" s="11"/>
    </row>
    <row r="42" spans="1:24" s="126" customFormat="1" ht="14.25" customHeight="1" x14ac:dyDescent="0.2">
      <c r="A42" s="121">
        <v>22</v>
      </c>
      <c r="B42" s="122" t="s">
        <v>172</v>
      </c>
      <c r="C42" s="119" t="s">
        <v>295</v>
      </c>
      <c r="D42" s="105" t="s">
        <v>58</v>
      </c>
      <c r="E42" s="106">
        <v>6</v>
      </c>
      <c r="F42" s="123"/>
      <c r="G42" s="123"/>
      <c r="H42" s="114"/>
      <c r="I42" s="123"/>
      <c r="J42" s="123"/>
      <c r="K42" s="123"/>
      <c r="L42" s="123"/>
      <c r="M42" s="123"/>
      <c r="N42" s="123"/>
      <c r="O42" s="123"/>
      <c r="P42" s="124"/>
      <c r="S42" s="125"/>
    </row>
    <row r="43" spans="1:24" s="126" customFormat="1" ht="14.25" customHeight="1" x14ac:dyDescent="0.2">
      <c r="A43" s="121">
        <v>23</v>
      </c>
      <c r="B43" s="122" t="s">
        <v>172</v>
      </c>
      <c r="C43" s="119" t="s">
        <v>296</v>
      </c>
      <c r="D43" s="105" t="s">
        <v>58</v>
      </c>
      <c r="E43" s="106">
        <v>24</v>
      </c>
      <c r="F43" s="123"/>
      <c r="G43" s="123"/>
      <c r="H43" s="114"/>
      <c r="I43" s="123"/>
      <c r="J43" s="123"/>
      <c r="K43" s="123"/>
      <c r="L43" s="123"/>
      <c r="M43" s="123"/>
      <c r="N43" s="123"/>
      <c r="O43" s="123"/>
      <c r="P43" s="124"/>
      <c r="S43" s="125"/>
    </row>
    <row r="44" spans="1:24" s="98" customFormat="1" ht="30" customHeight="1" x14ac:dyDescent="0.2">
      <c r="A44" s="204">
        <v>24</v>
      </c>
      <c r="B44" s="192" t="s">
        <v>172</v>
      </c>
      <c r="C44" s="194" t="s">
        <v>297</v>
      </c>
      <c r="D44" s="195" t="s">
        <v>63</v>
      </c>
      <c r="E44" s="196">
        <v>90</v>
      </c>
      <c r="F44" s="123"/>
      <c r="G44" s="123"/>
      <c r="H44" s="114"/>
      <c r="I44" s="193"/>
      <c r="J44" s="123"/>
      <c r="K44" s="193"/>
      <c r="L44" s="193"/>
      <c r="M44" s="193"/>
      <c r="N44" s="193"/>
      <c r="O44" s="193"/>
      <c r="P44" s="205"/>
      <c r="Q44" s="99"/>
    </row>
    <row r="45" spans="1:24" s="126" customFormat="1" ht="14.25" customHeight="1" x14ac:dyDescent="0.2">
      <c r="A45" s="121">
        <v>25</v>
      </c>
      <c r="B45" s="122" t="s">
        <v>172</v>
      </c>
      <c r="C45" s="119" t="s">
        <v>298</v>
      </c>
      <c r="D45" s="105" t="s">
        <v>63</v>
      </c>
      <c r="E45" s="106">
        <v>10</v>
      </c>
      <c r="F45" s="123"/>
      <c r="G45" s="123"/>
      <c r="H45" s="114"/>
      <c r="I45" s="123"/>
      <c r="J45" s="123"/>
      <c r="K45" s="123"/>
      <c r="L45" s="123"/>
      <c r="M45" s="123"/>
      <c r="N45" s="123"/>
      <c r="O45" s="123"/>
      <c r="P45" s="124"/>
      <c r="Q45" s="125"/>
    </row>
    <row r="46" spans="1:24" s="126" customFormat="1" ht="14.25" customHeight="1" x14ac:dyDescent="0.2">
      <c r="A46" s="121">
        <v>26</v>
      </c>
      <c r="B46" s="122" t="s">
        <v>172</v>
      </c>
      <c r="C46" s="119" t="s">
        <v>299</v>
      </c>
      <c r="D46" s="105" t="s">
        <v>59</v>
      </c>
      <c r="E46" s="106">
        <v>1</v>
      </c>
      <c r="F46" s="123"/>
      <c r="G46" s="123"/>
      <c r="H46" s="114"/>
      <c r="I46" s="123"/>
      <c r="J46" s="123"/>
      <c r="K46" s="123"/>
      <c r="L46" s="123"/>
      <c r="M46" s="123"/>
      <c r="N46" s="123"/>
      <c r="O46" s="123"/>
      <c r="P46" s="124"/>
      <c r="S46" s="125"/>
    </row>
    <row r="47" spans="1:24" s="126" customFormat="1" ht="14.25" customHeight="1" x14ac:dyDescent="0.2">
      <c r="A47" s="121">
        <v>27</v>
      </c>
      <c r="B47" s="122" t="s">
        <v>172</v>
      </c>
      <c r="C47" s="119" t="s">
        <v>300</v>
      </c>
      <c r="D47" s="105" t="s">
        <v>59</v>
      </c>
      <c r="E47" s="106">
        <v>1</v>
      </c>
      <c r="F47" s="123"/>
      <c r="G47" s="123"/>
      <c r="H47" s="114"/>
      <c r="I47" s="123"/>
      <c r="J47" s="123"/>
      <c r="K47" s="123"/>
      <c r="L47" s="123"/>
      <c r="M47" s="123"/>
      <c r="N47" s="123"/>
      <c r="O47" s="123"/>
      <c r="P47" s="124"/>
      <c r="Q47" s="125"/>
    </row>
    <row r="48" spans="1:24" s="126" customFormat="1" ht="14.25" customHeight="1" x14ac:dyDescent="0.2">
      <c r="A48" s="121">
        <v>28</v>
      </c>
      <c r="B48" s="122" t="s">
        <v>172</v>
      </c>
      <c r="C48" s="119" t="s">
        <v>301</v>
      </c>
      <c r="D48" s="105" t="s">
        <v>59</v>
      </c>
      <c r="E48" s="106">
        <v>2</v>
      </c>
      <c r="F48" s="123"/>
      <c r="G48" s="123"/>
      <c r="H48" s="114"/>
      <c r="I48" s="123"/>
      <c r="J48" s="123"/>
      <c r="K48" s="123"/>
      <c r="L48" s="123"/>
      <c r="M48" s="123"/>
      <c r="N48" s="123"/>
      <c r="O48" s="123"/>
      <c r="P48" s="124"/>
      <c r="S48" s="125"/>
    </row>
    <row r="49" spans="1:19" s="126" customFormat="1" ht="14.25" customHeight="1" x14ac:dyDescent="0.2">
      <c r="A49" s="121">
        <v>29</v>
      </c>
      <c r="B49" s="122" t="s">
        <v>172</v>
      </c>
      <c r="C49" s="119" t="s">
        <v>302</v>
      </c>
      <c r="D49" s="105" t="s">
        <v>59</v>
      </c>
      <c r="E49" s="106">
        <v>2</v>
      </c>
      <c r="F49" s="123"/>
      <c r="G49" s="123"/>
      <c r="H49" s="114"/>
      <c r="I49" s="123"/>
      <c r="J49" s="123"/>
      <c r="K49" s="123"/>
      <c r="L49" s="123"/>
      <c r="M49" s="123"/>
      <c r="N49" s="123"/>
      <c r="O49" s="123"/>
      <c r="P49" s="124"/>
      <c r="Q49" s="125"/>
    </row>
    <row r="50" spans="1:19" s="126" customFormat="1" ht="14.25" customHeight="1" x14ac:dyDescent="0.2">
      <c r="A50" s="121">
        <v>30</v>
      </c>
      <c r="B50" s="122" t="s">
        <v>172</v>
      </c>
      <c r="C50" s="119" t="s">
        <v>303</v>
      </c>
      <c r="D50" s="105" t="s">
        <v>58</v>
      </c>
      <c r="E50" s="106">
        <v>24</v>
      </c>
      <c r="F50" s="123"/>
      <c r="G50" s="123"/>
      <c r="H50" s="114"/>
      <c r="I50" s="123"/>
      <c r="J50" s="123"/>
      <c r="K50" s="123"/>
      <c r="L50" s="123"/>
      <c r="M50" s="123"/>
      <c r="N50" s="123"/>
      <c r="O50" s="123"/>
      <c r="P50" s="124"/>
      <c r="S50" s="125"/>
    </row>
    <row r="51" spans="1:19" s="126" customFormat="1" ht="41.25" customHeight="1" x14ac:dyDescent="0.2">
      <c r="A51" s="121">
        <v>31</v>
      </c>
      <c r="B51" s="122" t="s">
        <v>172</v>
      </c>
      <c r="C51" s="119" t="s">
        <v>318</v>
      </c>
      <c r="D51" s="105" t="s">
        <v>59</v>
      </c>
      <c r="E51" s="106">
        <v>4</v>
      </c>
      <c r="F51" s="123"/>
      <c r="G51" s="123"/>
      <c r="H51" s="114"/>
      <c r="I51" s="123"/>
      <c r="J51" s="123"/>
      <c r="K51" s="123"/>
      <c r="L51" s="123"/>
      <c r="M51" s="123"/>
      <c r="N51" s="123"/>
      <c r="O51" s="123"/>
      <c r="P51" s="124"/>
      <c r="S51" s="125"/>
    </row>
    <row r="52" spans="1:19" ht="14.25" customHeight="1" thickBot="1" x14ac:dyDescent="0.25">
      <c r="A52" s="206"/>
      <c r="B52" s="207"/>
      <c r="C52" s="208"/>
      <c r="D52" s="209"/>
      <c r="E52" s="210"/>
      <c r="F52" s="211"/>
      <c r="G52" s="211"/>
      <c r="H52" s="211"/>
      <c r="I52" s="211"/>
      <c r="J52" s="211"/>
      <c r="K52" s="211"/>
      <c r="L52" s="211"/>
      <c r="M52" s="211"/>
      <c r="N52" s="211"/>
      <c r="O52" s="211"/>
      <c r="P52"/>
      <c r="Q52" s="56"/>
    </row>
    <row r="53" spans="1:19" ht="15.75" customHeight="1" x14ac:dyDescent="0.2">
      <c r="A53" s="190"/>
      <c r="B53" s="191"/>
      <c r="C53" s="293" t="s">
        <v>17</v>
      </c>
      <c r="D53" s="293"/>
      <c r="E53" s="293"/>
      <c r="F53" s="293"/>
      <c r="G53" s="293"/>
      <c r="H53" s="293"/>
      <c r="I53" s="293"/>
      <c r="J53" s="293"/>
      <c r="K53" s="293"/>
      <c r="L53" s="142"/>
      <c r="M53" s="142"/>
      <c r="N53" s="142"/>
      <c r="O53" s="142"/>
      <c r="P53" s="142"/>
    </row>
    <row r="54" spans="1:19" ht="15.75" customHeight="1" x14ac:dyDescent="0.2">
      <c r="A54" s="82"/>
      <c r="C54" s="289" t="s">
        <v>55</v>
      </c>
      <c r="D54" s="289"/>
      <c r="E54" s="289"/>
      <c r="F54" s="289"/>
      <c r="G54" s="289"/>
      <c r="H54" s="289"/>
      <c r="I54" s="289"/>
      <c r="J54" s="289"/>
      <c r="K54" s="289"/>
      <c r="L54" s="84"/>
      <c r="M54" s="84"/>
      <c r="N54" s="84"/>
      <c r="O54" s="84"/>
      <c r="P54" s="85"/>
    </row>
    <row r="55" spans="1:19" ht="15.75" customHeight="1" thickBot="1" x14ac:dyDescent="0.25">
      <c r="A55" s="86"/>
      <c r="B55" s="87"/>
      <c r="C55" s="287" t="s">
        <v>56</v>
      </c>
      <c r="D55" s="287"/>
      <c r="E55" s="287"/>
      <c r="F55" s="287"/>
      <c r="G55" s="287"/>
      <c r="H55" s="287"/>
      <c r="I55" s="287"/>
      <c r="J55" s="287"/>
      <c r="K55" s="287"/>
      <c r="L55" s="88"/>
      <c r="M55" s="88"/>
      <c r="N55" s="88"/>
      <c r="O55" s="88"/>
      <c r="P55" s="89"/>
    </row>
    <row r="56" spans="1:19" s="49" customFormat="1" x14ac:dyDescent="0.2">
      <c r="C56" s="50"/>
      <c r="D56" s="50"/>
      <c r="E56" s="50"/>
    </row>
    <row r="57" spans="1:19" s="49" customFormat="1" x14ac:dyDescent="0.2">
      <c r="A57" s="268" t="s">
        <v>18</v>
      </c>
      <c r="B57" s="268"/>
      <c r="C57" s="90"/>
      <c r="D57" s="269"/>
      <c r="E57" s="270"/>
      <c r="G57" s="268" t="s">
        <v>57</v>
      </c>
      <c r="H57" s="268"/>
      <c r="I57" s="271"/>
      <c r="J57" s="271"/>
      <c r="K57" s="271"/>
      <c r="L57" s="271"/>
      <c r="M57" s="271"/>
      <c r="N57" s="272"/>
      <c r="O57" s="268"/>
    </row>
    <row r="58" spans="1:19" s="49" customFormat="1" x14ac:dyDescent="0.2">
      <c r="C58" s="16" t="s">
        <v>19</v>
      </c>
      <c r="D58" s="50"/>
      <c r="E58" s="50"/>
      <c r="K58" s="16" t="s">
        <v>19</v>
      </c>
    </row>
    <row r="59" spans="1:19" s="49" customFormat="1" x14ac:dyDescent="0.2">
      <c r="C59" s="50"/>
      <c r="D59" s="50"/>
      <c r="E59" s="50"/>
    </row>
    <row r="60" spans="1:19" s="49" customFormat="1" x14ac:dyDescent="0.2">
      <c r="A60" s="268" t="s">
        <v>20</v>
      </c>
      <c r="B60" s="268"/>
      <c r="C60" s="50"/>
      <c r="D60" s="50"/>
      <c r="E60" s="50"/>
    </row>
    <row r="61" spans="1:19" s="49" customFormat="1" x14ac:dyDescent="0.2">
      <c r="C61" s="50"/>
      <c r="D61" s="50"/>
      <c r="E61" s="50"/>
    </row>
    <row r="62" spans="1:19" s="49" customFormat="1" x14ac:dyDescent="0.2">
      <c r="C62" s="50"/>
      <c r="D62" s="50"/>
      <c r="E62" s="50"/>
    </row>
    <row r="63" spans="1:19" s="49" customFormat="1" x14ac:dyDescent="0.2">
      <c r="C63" s="50"/>
      <c r="D63" s="50"/>
      <c r="E63" s="50"/>
    </row>
    <row r="64" spans="1:19" s="49" customFormat="1" x14ac:dyDescent="0.2">
      <c r="C64" s="50"/>
      <c r="D64" s="50"/>
      <c r="E64" s="50"/>
    </row>
    <row r="65" spans="3:5" s="49" customFormat="1" x14ac:dyDescent="0.2">
      <c r="C65" s="50"/>
      <c r="D65" s="50"/>
      <c r="E65" s="50"/>
    </row>
    <row r="66" spans="3:5" s="49" customFormat="1" x14ac:dyDescent="0.2">
      <c r="C66" s="50"/>
      <c r="D66" s="50"/>
      <c r="E66" s="50"/>
    </row>
    <row r="67" spans="3:5" s="49" customFormat="1" x14ac:dyDescent="0.2">
      <c r="C67" s="50"/>
      <c r="D67" s="50"/>
      <c r="E67" s="50"/>
    </row>
    <row r="68" spans="3:5" s="49" customFormat="1" x14ac:dyDescent="0.2">
      <c r="C68" s="50"/>
      <c r="D68" s="50"/>
      <c r="E68" s="50"/>
    </row>
    <row r="69" spans="3:5" s="49" customFormat="1" x14ac:dyDescent="0.2">
      <c r="C69" s="50"/>
      <c r="D69" s="50"/>
      <c r="E69" s="50"/>
    </row>
    <row r="70" spans="3:5" s="49" customFormat="1" x14ac:dyDescent="0.2">
      <c r="C70" s="50"/>
      <c r="D70" s="50"/>
      <c r="E70" s="50"/>
    </row>
    <row r="71" spans="3:5" s="49" customFormat="1" x14ac:dyDescent="0.2">
      <c r="C71" s="50"/>
      <c r="D71" s="50"/>
      <c r="E71" s="50"/>
    </row>
    <row r="72" spans="3:5" s="49" customFormat="1" x14ac:dyDescent="0.2">
      <c r="C72" s="50"/>
      <c r="D72" s="50"/>
      <c r="E72" s="50"/>
    </row>
    <row r="73" spans="3:5" s="49" customFormat="1" x14ac:dyDescent="0.2">
      <c r="C73" s="50"/>
      <c r="D73" s="50"/>
      <c r="E73" s="50"/>
    </row>
    <row r="74" spans="3:5" s="49" customFormat="1" x14ac:dyDescent="0.2">
      <c r="C74" s="50"/>
      <c r="D74" s="50"/>
      <c r="E74" s="50"/>
    </row>
    <row r="75" spans="3:5" s="49" customFormat="1" x14ac:dyDescent="0.2">
      <c r="C75" s="50"/>
      <c r="D75" s="50"/>
      <c r="E75" s="50"/>
    </row>
    <row r="76" spans="3:5" s="49" customFormat="1" x14ac:dyDescent="0.2">
      <c r="C76" s="50"/>
      <c r="D76" s="50"/>
      <c r="E76" s="50"/>
    </row>
    <row r="77" spans="3:5" s="49" customFormat="1" x14ac:dyDescent="0.2">
      <c r="C77" s="50"/>
      <c r="D77" s="50"/>
      <c r="E77" s="50"/>
    </row>
    <row r="78" spans="3:5" s="49" customFormat="1" x14ac:dyDescent="0.2">
      <c r="C78" s="50"/>
      <c r="D78" s="50"/>
      <c r="E78" s="50"/>
    </row>
    <row r="79" spans="3:5" s="49" customFormat="1" x14ac:dyDescent="0.2">
      <c r="C79" s="50"/>
      <c r="D79" s="50"/>
      <c r="E79" s="50"/>
    </row>
    <row r="80" spans="3:5" s="49" customFormat="1" x14ac:dyDescent="0.2">
      <c r="C80" s="50"/>
      <c r="D80" s="50"/>
      <c r="E80" s="50"/>
    </row>
    <row r="81" spans="3:5" s="49" customFormat="1" x14ac:dyDescent="0.2">
      <c r="C81" s="50"/>
      <c r="D81" s="50"/>
      <c r="E81" s="50"/>
    </row>
    <row r="82" spans="3:5" s="49" customFormat="1" x14ac:dyDescent="0.2">
      <c r="C82" s="50"/>
      <c r="D82" s="50"/>
      <c r="E82" s="50"/>
    </row>
    <row r="83" spans="3:5" s="49" customFormat="1" x14ac:dyDescent="0.2">
      <c r="C83" s="50"/>
      <c r="D83" s="50"/>
      <c r="E83" s="50"/>
    </row>
    <row r="84" spans="3:5" s="49" customFormat="1" x14ac:dyDescent="0.2">
      <c r="C84" s="50"/>
      <c r="D84" s="50"/>
      <c r="E84" s="50"/>
    </row>
    <row r="85" spans="3:5" s="49" customFormat="1" x14ac:dyDescent="0.2">
      <c r="C85" s="50"/>
      <c r="D85" s="50"/>
      <c r="E85" s="50"/>
    </row>
    <row r="86" spans="3:5" s="49" customFormat="1" x14ac:dyDescent="0.2">
      <c r="C86" s="50"/>
      <c r="D86" s="50"/>
      <c r="E86" s="50"/>
    </row>
    <row r="87" spans="3:5" s="49" customFormat="1" x14ac:dyDescent="0.2">
      <c r="C87" s="50"/>
      <c r="D87" s="50"/>
      <c r="E87" s="50"/>
    </row>
    <row r="88" spans="3:5" s="49" customFormat="1" x14ac:dyDescent="0.2">
      <c r="C88" s="50"/>
      <c r="D88" s="50"/>
      <c r="E88" s="50"/>
    </row>
    <row r="89" spans="3:5" s="49" customFormat="1" x14ac:dyDescent="0.2">
      <c r="C89" s="50"/>
      <c r="D89" s="50"/>
      <c r="E89" s="50"/>
    </row>
    <row r="90" spans="3:5" s="49" customFormat="1" x14ac:dyDescent="0.2">
      <c r="C90" s="50"/>
      <c r="D90" s="50"/>
      <c r="E90" s="50"/>
    </row>
    <row r="91" spans="3:5" s="49" customFormat="1" x14ac:dyDescent="0.2">
      <c r="C91" s="50"/>
      <c r="D91" s="50"/>
      <c r="E91" s="50"/>
    </row>
    <row r="92" spans="3:5" s="49" customFormat="1" x14ac:dyDescent="0.2">
      <c r="C92" s="50"/>
      <c r="D92" s="50"/>
      <c r="E92" s="50"/>
    </row>
    <row r="93" spans="3:5" s="49" customFormat="1" x14ac:dyDescent="0.2">
      <c r="C93" s="50"/>
      <c r="D93" s="50"/>
      <c r="E93" s="50"/>
    </row>
    <row r="94" spans="3:5" s="49" customFormat="1" x14ac:dyDescent="0.2">
      <c r="C94" s="50"/>
      <c r="D94" s="50"/>
      <c r="E94" s="50"/>
    </row>
    <row r="95" spans="3:5" s="49" customFormat="1" x14ac:dyDescent="0.2">
      <c r="C95" s="50"/>
      <c r="D95" s="50"/>
      <c r="E95" s="50"/>
    </row>
    <row r="96" spans="3:5" s="49" customFormat="1" x14ac:dyDescent="0.2">
      <c r="C96" s="50"/>
      <c r="D96" s="50"/>
      <c r="E96" s="50"/>
    </row>
    <row r="97" spans="3:5" s="49" customFormat="1" x14ac:dyDescent="0.2">
      <c r="C97" s="50"/>
      <c r="D97" s="50"/>
      <c r="E97" s="50"/>
    </row>
    <row r="98" spans="3:5" s="49" customFormat="1" x14ac:dyDescent="0.2">
      <c r="C98" s="50"/>
      <c r="D98" s="50"/>
      <c r="E98" s="50"/>
    </row>
    <row r="99" spans="3:5" s="49" customFormat="1" x14ac:dyDescent="0.2">
      <c r="C99" s="50"/>
      <c r="D99" s="50"/>
      <c r="E99" s="50"/>
    </row>
    <row r="100" spans="3:5" s="49" customFormat="1" x14ac:dyDescent="0.2">
      <c r="C100" s="50"/>
      <c r="D100" s="50"/>
      <c r="E100" s="50"/>
    </row>
    <row r="101" spans="3:5" s="49" customFormat="1" x14ac:dyDescent="0.2">
      <c r="C101" s="50"/>
      <c r="D101" s="50"/>
      <c r="E101" s="50"/>
    </row>
    <row r="102" spans="3:5" s="49" customFormat="1" x14ac:dyDescent="0.2">
      <c r="C102" s="50"/>
      <c r="D102" s="50"/>
      <c r="E102" s="50"/>
    </row>
    <row r="103" spans="3:5" s="49" customFormat="1" x14ac:dyDescent="0.2">
      <c r="C103" s="50"/>
      <c r="D103" s="50"/>
      <c r="E103" s="50"/>
    </row>
    <row r="104" spans="3:5" s="49" customFormat="1" x14ac:dyDescent="0.2">
      <c r="C104" s="50"/>
      <c r="D104" s="50"/>
      <c r="E104" s="50"/>
    </row>
    <row r="105" spans="3:5" s="49" customFormat="1" x14ac:dyDescent="0.2">
      <c r="C105" s="50"/>
      <c r="D105" s="50"/>
      <c r="E105" s="50"/>
    </row>
    <row r="106" spans="3:5" s="49" customFormat="1" x14ac:dyDescent="0.2">
      <c r="C106" s="50"/>
      <c r="D106" s="50"/>
      <c r="E106" s="50"/>
    </row>
    <row r="107" spans="3:5" s="49" customFormat="1" x14ac:dyDescent="0.2">
      <c r="C107" s="50"/>
      <c r="D107" s="50"/>
      <c r="E107" s="50"/>
    </row>
    <row r="108" spans="3:5" s="49" customFormat="1" x14ac:dyDescent="0.2">
      <c r="C108" s="50"/>
      <c r="D108" s="50"/>
      <c r="E108" s="50"/>
    </row>
    <row r="109" spans="3:5" s="49" customFormat="1" x14ac:dyDescent="0.2">
      <c r="C109" s="50"/>
      <c r="D109" s="50"/>
      <c r="E109" s="50"/>
    </row>
    <row r="110" spans="3:5" s="49" customFormat="1" x14ac:dyDescent="0.2">
      <c r="C110" s="50"/>
      <c r="D110" s="50"/>
      <c r="E110" s="50"/>
    </row>
    <row r="111" spans="3:5" s="49" customFormat="1" x14ac:dyDescent="0.2">
      <c r="C111" s="50"/>
      <c r="D111" s="50"/>
      <c r="E111" s="50"/>
    </row>
    <row r="112" spans="3:5" s="49" customFormat="1" x14ac:dyDescent="0.2">
      <c r="C112" s="50"/>
      <c r="D112" s="50"/>
      <c r="E112" s="50"/>
    </row>
    <row r="113" spans="3:5" s="49" customFormat="1" x14ac:dyDescent="0.2">
      <c r="C113" s="50"/>
      <c r="D113" s="50"/>
      <c r="E113" s="50"/>
    </row>
    <row r="114" spans="3:5" s="49" customFormat="1" x14ac:dyDescent="0.2">
      <c r="C114" s="50"/>
      <c r="D114" s="50"/>
      <c r="E114" s="50"/>
    </row>
    <row r="115" spans="3:5" s="49" customFormat="1" x14ac:dyDescent="0.2">
      <c r="C115" s="50"/>
      <c r="D115" s="50"/>
      <c r="E115" s="50"/>
    </row>
    <row r="116" spans="3:5" s="49" customFormat="1" x14ac:dyDescent="0.2">
      <c r="C116" s="50"/>
      <c r="D116" s="50"/>
      <c r="E116" s="50"/>
    </row>
    <row r="117" spans="3:5" s="49" customFormat="1" x14ac:dyDescent="0.2">
      <c r="C117" s="50"/>
      <c r="D117" s="50"/>
      <c r="E117" s="50"/>
    </row>
    <row r="118" spans="3:5" s="49" customFormat="1" x14ac:dyDescent="0.2">
      <c r="C118" s="50"/>
      <c r="D118" s="50"/>
      <c r="E118" s="50"/>
    </row>
    <row r="119" spans="3:5" s="49" customFormat="1" x14ac:dyDescent="0.2">
      <c r="C119" s="50"/>
      <c r="D119" s="50"/>
      <c r="E119" s="50"/>
    </row>
    <row r="120" spans="3:5" s="49" customFormat="1" x14ac:dyDescent="0.2">
      <c r="C120" s="50"/>
      <c r="D120" s="50"/>
      <c r="E120" s="50"/>
    </row>
    <row r="121" spans="3:5" s="49" customFormat="1" x14ac:dyDescent="0.2">
      <c r="C121" s="50"/>
      <c r="D121" s="50"/>
      <c r="E121" s="50"/>
    </row>
    <row r="122" spans="3:5" s="49" customFormat="1" x14ac:dyDescent="0.2">
      <c r="C122" s="50"/>
      <c r="D122" s="50"/>
      <c r="E122" s="50"/>
    </row>
    <row r="123" spans="3:5" s="49" customFormat="1" x14ac:dyDescent="0.2">
      <c r="C123" s="50"/>
      <c r="D123" s="50"/>
      <c r="E123" s="50"/>
    </row>
    <row r="124" spans="3:5" s="49" customFormat="1" x14ac:dyDescent="0.2">
      <c r="C124" s="50"/>
      <c r="D124" s="50"/>
      <c r="E124" s="50"/>
    </row>
    <row r="125" spans="3:5" s="49" customFormat="1" x14ac:dyDescent="0.2">
      <c r="C125" s="50"/>
      <c r="D125" s="50"/>
      <c r="E125" s="50"/>
    </row>
    <row r="126" spans="3:5" s="49" customFormat="1" x14ac:dyDescent="0.2">
      <c r="C126" s="50"/>
      <c r="D126" s="50"/>
      <c r="E126" s="50"/>
    </row>
    <row r="127" spans="3:5" s="49" customFormat="1" x14ac:dyDescent="0.2">
      <c r="C127" s="50"/>
      <c r="D127" s="50"/>
      <c r="E127" s="50"/>
    </row>
    <row r="128" spans="3:5" s="49" customFormat="1" x14ac:dyDescent="0.2">
      <c r="C128" s="50"/>
      <c r="D128" s="50"/>
      <c r="E128" s="50"/>
    </row>
    <row r="129" spans="3:5" s="49" customFormat="1" x14ac:dyDescent="0.2">
      <c r="C129" s="50"/>
      <c r="D129" s="50"/>
      <c r="E129" s="50"/>
    </row>
    <row r="130" spans="3:5" s="49" customFormat="1" x14ac:dyDescent="0.2">
      <c r="C130" s="50"/>
      <c r="D130" s="50"/>
      <c r="E130" s="50"/>
    </row>
    <row r="131" spans="3:5" s="49" customFormat="1" x14ac:dyDescent="0.2">
      <c r="C131" s="50"/>
      <c r="D131" s="50"/>
      <c r="E131" s="50"/>
    </row>
    <row r="132" spans="3:5" s="49" customFormat="1" x14ac:dyDescent="0.2">
      <c r="C132" s="50"/>
      <c r="D132" s="50"/>
      <c r="E132" s="50"/>
    </row>
    <row r="133" spans="3:5" s="49" customFormat="1" x14ac:dyDescent="0.2">
      <c r="C133" s="50"/>
      <c r="D133" s="50"/>
      <c r="E133" s="50"/>
    </row>
    <row r="134" spans="3:5" s="49" customFormat="1" x14ac:dyDescent="0.2">
      <c r="C134" s="50"/>
      <c r="D134" s="50"/>
      <c r="E134" s="50"/>
    </row>
    <row r="135" spans="3:5" s="49" customFormat="1" x14ac:dyDescent="0.2">
      <c r="C135" s="50"/>
      <c r="D135" s="50"/>
      <c r="E135" s="50"/>
    </row>
    <row r="136" spans="3:5" s="49" customFormat="1" x14ac:dyDescent="0.2">
      <c r="C136" s="50"/>
      <c r="D136" s="50"/>
      <c r="E136" s="50"/>
    </row>
    <row r="137" spans="3:5" s="49" customFormat="1" x14ac:dyDescent="0.2">
      <c r="C137" s="50"/>
      <c r="D137" s="50"/>
      <c r="E137" s="50"/>
    </row>
    <row r="138" spans="3:5" s="49" customFormat="1" x14ac:dyDescent="0.2">
      <c r="C138" s="50"/>
      <c r="D138" s="50"/>
      <c r="E138" s="50"/>
    </row>
    <row r="139" spans="3:5" s="49" customFormat="1" x14ac:dyDescent="0.2">
      <c r="C139" s="50"/>
      <c r="D139" s="50"/>
      <c r="E139" s="50"/>
    </row>
    <row r="140" spans="3:5" s="49" customFormat="1" x14ac:dyDescent="0.2">
      <c r="C140" s="50"/>
      <c r="D140" s="50"/>
      <c r="E140" s="50"/>
    </row>
    <row r="141" spans="3:5" s="49" customFormat="1" x14ac:dyDescent="0.2">
      <c r="C141" s="50"/>
      <c r="D141" s="50"/>
      <c r="E141" s="50"/>
    </row>
    <row r="142" spans="3:5" s="49" customFormat="1" x14ac:dyDescent="0.2">
      <c r="C142" s="50"/>
      <c r="D142" s="50"/>
      <c r="E142" s="50"/>
    </row>
    <row r="143" spans="3:5" s="49" customFormat="1" x14ac:dyDescent="0.2">
      <c r="C143" s="50"/>
      <c r="D143" s="50"/>
      <c r="E143" s="50"/>
    </row>
    <row r="144" spans="3:5" s="49" customFormat="1" x14ac:dyDescent="0.2">
      <c r="C144" s="50"/>
      <c r="D144" s="50"/>
      <c r="E144" s="50"/>
    </row>
    <row r="145" spans="3:5" s="49" customFormat="1" x14ac:dyDescent="0.2">
      <c r="C145" s="50"/>
      <c r="D145" s="50"/>
      <c r="E145" s="50"/>
    </row>
    <row r="146" spans="3:5" s="49" customFormat="1" x14ac:dyDescent="0.2">
      <c r="C146" s="50"/>
      <c r="D146" s="50"/>
      <c r="E146" s="50"/>
    </row>
    <row r="147" spans="3:5" s="49" customFormat="1" x14ac:dyDescent="0.2">
      <c r="C147" s="50"/>
      <c r="D147" s="50"/>
      <c r="E147" s="50"/>
    </row>
    <row r="148" spans="3:5" s="49" customFormat="1" x14ac:dyDescent="0.2">
      <c r="C148" s="50"/>
      <c r="D148" s="50"/>
      <c r="E148" s="50"/>
    </row>
    <row r="149" spans="3:5" s="49" customFormat="1" x14ac:dyDescent="0.2">
      <c r="C149" s="50"/>
      <c r="D149" s="50"/>
      <c r="E149" s="50"/>
    </row>
    <row r="150" spans="3:5" s="49" customFormat="1" x14ac:dyDescent="0.2">
      <c r="C150" s="50"/>
      <c r="D150" s="50"/>
      <c r="E150" s="50"/>
    </row>
    <row r="151" spans="3:5" s="49" customFormat="1" x14ac:dyDescent="0.2">
      <c r="C151" s="50"/>
      <c r="D151" s="50"/>
      <c r="E151" s="50"/>
    </row>
    <row r="152" spans="3:5" s="49" customFormat="1" x14ac:dyDescent="0.2">
      <c r="C152" s="50"/>
      <c r="D152" s="50"/>
      <c r="E152" s="50"/>
    </row>
    <row r="153" spans="3:5" s="49" customFormat="1" x14ac:dyDescent="0.2">
      <c r="C153" s="50"/>
      <c r="D153" s="50"/>
      <c r="E153" s="50"/>
    </row>
    <row r="154" spans="3:5" s="49" customFormat="1" x14ac:dyDescent="0.2">
      <c r="C154" s="50"/>
      <c r="D154" s="50"/>
      <c r="E154" s="50"/>
    </row>
    <row r="155" spans="3:5" s="49" customFormat="1" x14ac:dyDescent="0.2">
      <c r="C155" s="50"/>
      <c r="D155" s="50"/>
      <c r="E155" s="50"/>
    </row>
    <row r="156" spans="3:5" s="49" customFormat="1" x14ac:dyDescent="0.2">
      <c r="C156" s="50"/>
      <c r="D156" s="50"/>
      <c r="E156" s="50"/>
    </row>
    <row r="157" spans="3:5" s="49" customFormat="1" x14ac:dyDescent="0.2">
      <c r="C157" s="50"/>
      <c r="D157" s="50"/>
      <c r="E157" s="50"/>
    </row>
    <row r="158" spans="3:5" s="49" customFormat="1" x14ac:dyDescent="0.2">
      <c r="C158" s="50"/>
      <c r="D158" s="50"/>
      <c r="E158" s="50"/>
    </row>
    <row r="159" spans="3:5" s="49" customFormat="1" x14ac:dyDescent="0.2">
      <c r="C159" s="50"/>
      <c r="D159" s="50"/>
      <c r="E159" s="50"/>
    </row>
    <row r="160" spans="3:5" s="49" customFormat="1" x14ac:dyDescent="0.2">
      <c r="C160" s="50"/>
      <c r="D160" s="50"/>
      <c r="E160" s="50"/>
    </row>
    <row r="161" spans="3:5" s="49" customFormat="1" x14ac:dyDescent="0.2">
      <c r="C161" s="50"/>
      <c r="D161" s="50"/>
      <c r="E161" s="50"/>
    </row>
    <row r="162" spans="3:5" s="49" customFormat="1" x14ac:dyDescent="0.2">
      <c r="C162" s="50"/>
      <c r="D162" s="50"/>
      <c r="E162" s="50"/>
    </row>
    <row r="163" spans="3:5" s="49" customFormat="1" x14ac:dyDescent="0.2">
      <c r="C163" s="50"/>
      <c r="D163" s="50"/>
      <c r="E163" s="50"/>
    </row>
    <row r="164" spans="3:5" s="49" customFormat="1" x14ac:dyDescent="0.2">
      <c r="C164" s="50"/>
      <c r="D164" s="50"/>
      <c r="E164" s="50"/>
    </row>
    <row r="165" spans="3:5" s="49" customFormat="1" x14ac:dyDescent="0.2">
      <c r="C165" s="50"/>
      <c r="D165" s="50"/>
      <c r="E165" s="50"/>
    </row>
    <row r="166" spans="3:5" s="49" customFormat="1" x14ac:dyDescent="0.2">
      <c r="C166" s="50"/>
      <c r="D166" s="50"/>
      <c r="E166" s="50"/>
    </row>
    <row r="167" spans="3:5" s="49" customFormat="1" x14ac:dyDescent="0.2">
      <c r="C167" s="50"/>
      <c r="D167" s="50"/>
      <c r="E167" s="50"/>
    </row>
    <row r="168" spans="3:5" s="49" customFormat="1" x14ac:dyDescent="0.2">
      <c r="C168" s="50"/>
      <c r="D168" s="50"/>
      <c r="E168" s="50"/>
    </row>
    <row r="169" spans="3:5" s="49" customFormat="1" x14ac:dyDescent="0.2">
      <c r="C169" s="50"/>
      <c r="D169" s="50"/>
      <c r="E169" s="50"/>
    </row>
    <row r="170" spans="3:5" s="49" customFormat="1" x14ac:dyDescent="0.2">
      <c r="C170" s="50"/>
      <c r="D170" s="50"/>
      <c r="E170" s="50"/>
    </row>
    <row r="171" spans="3:5" s="49" customFormat="1" x14ac:dyDescent="0.2">
      <c r="C171" s="50"/>
      <c r="D171" s="50"/>
      <c r="E171" s="50"/>
    </row>
    <row r="172" spans="3:5" s="49" customFormat="1" x14ac:dyDescent="0.2">
      <c r="C172" s="50"/>
      <c r="D172" s="50"/>
      <c r="E172" s="50"/>
    </row>
    <row r="173" spans="3:5" s="49" customFormat="1" x14ac:dyDescent="0.2">
      <c r="C173" s="50"/>
      <c r="D173" s="50"/>
      <c r="E173" s="50"/>
    </row>
    <row r="174" spans="3:5" s="49" customFormat="1" x14ac:dyDescent="0.2">
      <c r="C174" s="50"/>
      <c r="D174" s="50"/>
      <c r="E174" s="50"/>
    </row>
    <row r="175" spans="3:5" s="49" customFormat="1" x14ac:dyDescent="0.2">
      <c r="C175" s="50"/>
      <c r="D175" s="50"/>
      <c r="E175" s="50"/>
    </row>
    <row r="176" spans="3:5" s="49" customFormat="1" x14ac:dyDescent="0.2">
      <c r="C176" s="50"/>
      <c r="D176" s="50"/>
      <c r="E176" s="50"/>
    </row>
    <row r="177" spans="3:5" s="49" customFormat="1" x14ac:dyDescent="0.2">
      <c r="C177" s="50"/>
      <c r="D177" s="50"/>
      <c r="E177" s="50"/>
    </row>
    <row r="178" spans="3:5" s="49" customFormat="1" x14ac:dyDescent="0.2">
      <c r="C178" s="50"/>
      <c r="D178" s="50"/>
      <c r="E178" s="50"/>
    </row>
    <row r="179" spans="3:5" s="49" customFormat="1" x14ac:dyDescent="0.2">
      <c r="C179" s="50"/>
      <c r="D179" s="50"/>
      <c r="E179" s="50"/>
    </row>
    <row r="180" spans="3:5" s="49" customFormat="1" x14ac:dyDescent="0.2">
      <c r="C180" s="50"/>
      <c r="D180" s="50"/>
      <c r="E180" s="50"/>
    </row>
    <row r="181" spans="3:5" s="49" customFormat="1" x14ac:dyDescent="0.2">
      <c r="C181" s="50"/>
      <c r="D181" s="50"/>
      <c r="E181" s="50"/>
    </row>
    <row r="182" spans="3:5" s="49" customFormat="1" x14ac:dyDescent="0.2">
      <c r="C182" s="50"/>
      <c r="D182" s="50"/>
      <c r="E182" s="50"/>
    </row>
    <row r="183" spans="3:5" s="49" customFormat="1" x14ac:dyDescent="0.2">
      <c r="C183" s="50"/>
      <c r="D183" s="50"/>
      <c r="E183" s="50"/>
    </row>
    <row r="184" spans="3:5" s="49" customFormat="1" x14ac:dyDescent="0.2">
      <c r="C184" s="50"/>
      <c r="D184" s="50"/>
      <c r="E184" s="50"/>
    </row>
    <row r="185" spans="3:5" s="49" customFormat="1" x14ac:dyDescent="0.2">
      <c r="C185" s="50"/>
      <c r="D185" s="50"/>
      <c r="E185" s="50"/>
    </row>
    <row r="186" spans="3:5" s="49" customFormat="1" x14ac:dyDescent="0.2">
      <c r="C186" s="50"/>
      <c r="D186" s="50"/>
      <c r="E186" s="50"/>
    </row>
    <row r="187" spans="3:5" s="49" customFormat="1" x14ac:dyDescent="0.2">
      <c r="C187" s="50"/>
      <c r="D187" s="50"/>
      <c r="E187" s="50"/>
    </row>
    <row r="188" spans="3:5" s="49" customFormat="1" x14ac:dyDescent="0.2">
      <c r="C188" s="50"/>
      <c r="D188" s="50"/>
      <c r="E188" s="50"/>
    </row>
    <row r="189" spans="3:5" s="49" customFormat="1" x14ac:dyDescent="0.2">
      <c r="C189" s="50"/>
      <c r="D189" s="50"/>
      <c r="E189" s="50"/>
    </row>
    <row r="190" spans="3:5" s="49" customFormat="1" x14ac:dyDescent="0.2">
      <c r="C190" s="50"/>
      <c r="D190" s="50"/>
      <c r="E190" s="50"/>
    </row>
    <row r="191" spans="3:5" s="49" customFormat="1" x14ac:dyDescent="0.2">
      <c r="C191" s="50"/>
      <c r="D191" s="50"/>
      <c r="E191" s="50"/>
    </row>
    <row r="192" spans="3:5" s="49" customFormat="1" x14ac:dyDescent="0.2">
      <c r="C192" s="50"/>
      <c r="D192" s="50"/>
      <c r="E192" s="50"/>
    </row>
    <row r="193" spans="3:5" s="49" customFormat="1" x14ac:dyDescent="0.2">
      <c r="C193" s="50"/>
      <c r="D193" s="50"/>
      <c r="E193" s="50"/>
    </row>
    <row r="194" spans="3:5" s="49" customFormat="1" x14ac:dyDescent="0.2">
      <c r="C194" s="50"/>
      <c r="D194" s="50"/>
      <c r="E194" s="50"/>
    </row>
    <row r="195" spans="3:5" s="49" customFormat="1" x14ac:dyDescent="0.2">
      <c r="C195" s="50"/>
      <c r="D195" s="50"/>
      <c r="E195" s="50"/>
    </row>
    <row r="196" spans="3:5" s="49" customFormat="1" x14ac:dyDescent="0.2">
      <c r="C196" s="50"/>
      <c r="D196" s="50"/>
      <c r="E196" s="50"/>
    </row>
    <row r="197" spans="3:5" s="49" customFormat="1" x14ac:dyDescent="0.2">
      <c r="C197" s="50"/>
      <c r="D197" s="50"/>
      <c r="E197" s="50"/>
    </row>
    <row r="198" spans="3:5" s="49" customFormat="1" x14ac:dyDescent="0.2">
      <c r="C198" s="50"/>
      <c r="D198" s="50"/>
      <c r="E198" s="50"/>
    </row>
    <row r="199" spans="3:5" s="49" customFormat="1" x14ac:dyDescent="0.2">
      <c r="C199" s="50"/>
      <c r="D199" s="50"/>
      <c r="E199" s="50"/>
    </row>
    <row r="200" spans="3:5" s="49" customFormat="1" x14ac:dyDescent="0.2">
      <c r="C200" s="50"/>
      <c r="D200" s="50"/>
      <c r="E200" s="50"/>
    </row>
    <row r="201" spans="3:5" s="49" customFormat="1" x14ac:dyDescent="0.2">
      <c r="C201" s="50"/>
      <c r="D201" s="50"/>
      <c r="E201" s="50"/>
    </row>
    <row r="202" spans="3:5" s="49" customFormat="1" x14ac:dyDescent="0.2">
      <c r="C202" s="50"/>
      <c r="D202" s="50"/>
      <c r="E202" s="50"/>
    </row>
    <row r="203" spans="3:5" s="49" customFormat="1" x14ac:dyDescent="0.2">
      <c r="C203" s="50"/>
      <c r="D203" s="50"/>
      <c r="E203" s="50"/>
    </row>
    <row r="204" spans="3:5" s="49" customFormat="1" x14ac:dyDescent="0.2">
      <c r="C204" s="50"/>
      <c r="D204" s="50"/>
      <c r="E204" s="50"/>
    </row>
    <row r="205" spans="3:5" s="49" customFormat="1" x14ac:dyDescent="0.2">
      <c r="C205" s="50"/>
      <c r="D205" s="50"/>
      <c r="E205" s="50"/>
    </row>
    <row r="206" spans="3:5" s="49" customFormat="1" x14ac:dyDescent="0.2">
      <c r="C206" s="50"/>
      <c r="D206" s="50"/>
      <c r="E206" s="50"/>
    </row>
    <row r="207" spans="3:5" s="49" customFormat="1" x14ac:dyDescent="0.2">
      <c r="C207" s="50"/>
      <c r="D207" s="50"/>
      <c r="E207" s="50"/>
    </row>
    <row r="208" spans="3:5" s="49" customFormat="1" x14ac:dyDescent="0.2">
      <c r="C208" s="50"/>
      <c r="D208" s="50"/>
      <c r="E208" s="50"/>
    </row>
    <row r="209" spans="3:5" s="49" customFormat="1" x14ac:dyDescent="0.2">
      <c r="C209" s="50"/>
      <c r="D209" s="50"/>
      <c r="E209" s="50"/>
    </row>
    <row r="210" spans="3:5" s="49" customFormat="1" x14ac:dyDescent="0.2">
      <c r="C210" s="50"/>
      <c r="D210" s="50"/>
      <c r="E210" s="50"/>
    </row>
    <row r="211" spans="3:5" s="49" customFormat="1" x14ac:dyDescent="0.2">
      <c r="C211" s="50"/>
      <c r="D211" s="50"/>
      <c r="E211" s="50"/>
    </row>
    <row r="212" spans="3:5" s="49" customFormat="1" x14ac:dyDescent="0.2">
      <c r="C212" s="50"/>
      <c r="D212" s="50"/>
      <c r="E212" s="50"/>
    </row>
    <row r="213" spans="3:5" s="49" customFormat="1" x14ac:dyDescent="0.2">
      <c r="C213" s="50"/>
      <c r="D213" s="50"/>
      <c r="E213" s="50"/>
    </row>
    <row r="214" spans="3:5" s="49" customFormat="1" x14ac:dyDescent="0.2">
      <c r="C214" s="50"/>
      <c r="D214" s="50"/>
      <c r="E214" s="50"/>
    </row>
    <row r="215" spans="3:5" s="49" customFormat="1" x14ac:dyDescent="0.2">
      <c r="C215" s="50"/>
      <c r="D215" s="50"/>
      <c r="E215" s="50"/>
    </row>
    <row r="216" spans="3:5" s="49" customFormat="1" x14ac:dyDescent="0.2">
      <c r="C216" s="50"/>
      <c r="D216" s="50"/>
      <c r="E216" s="50"/>
    </row>
    <row r="217" spans="3:5" s="49" customFormat="1" x14ac:dyDescent="0.2">
      <c r="C217" s="50"/>
      <c r="D217" s="50"/>
      <c r="E217" s="50"/>
    </row>
    <row r="218" spans="3:5" s="49" customFormat="1" x14ac:dyDescent="0.2">
      <c r="C218" s="50"/>
      <c r="D218" s="50"/>
      <c r="E218" s="50"/>
    </row>
    <row r="219" spans="3:5" s="49" customFormat="1" x14ac:dyDescent="0.2">
      <c r="C219" s="50"/>
      <c r="D219" s="50"/>
      <c r="E219" s="50"/>
    </row>
    <row r="220" spans="3:5" s="49" customFormat="1" x14ac:dyDescent="0.2">
      <c r="C220" s="50"/>
      <c r="D220" s="50"/>
      <c r="E220" s="50"/>
    </row>
    <row r="221" spans="3:5" s="49" customFormat="1" x14ac:dyDescent="0.2">
      <c r="C221" s="50"/>
      <c r="D221" s="50"/>
      <c r="E221" s="50"/>
    </row>
    <row r="222" spans="3:5" s="49" customFormat="1" x14ac:dyDescent="0.2">
      <c r="C222" s="50"/>
      <c r="D222" s="50"/>
      <c r="E222" s="50"/>
    </row>
    <row r="223" spans="3:5" s="49" customFormat="1" x14ac:dyDescent="0.2">
      <c r="C223" s="50"/>
      <c r="D223" s="50"/>
      <c r="E223" s="50"/>
    </row>
    <row r="224" spans="3:5" s="49" customFormat="1" x14ac:dyDescent="0.2">
      <c r="C224" s="50"/>
      <c r="D224" s="50"/>
      <c r="E224" s="50"/>
    </row>
    <row r="225" spans="3:5" s="49" customFormat="1" x14ac:dyDescent="0.2">
      <c r="C225" s="50"/>
      <c r="D225" s="50"/>
      <c r="E225" s="50"/>
    </row>
    <row r="226" spans="3:5" s="49" customFormat="1" x14ac:dyDescent="0.2">
      <c r="C226" s="50"/>
      <c r="D226" s="50"/>
      <c r="E226" s="50"/>
    </row>
    <row r="227" spans="3:5" s="49" customFormat="1" x14ac:dyDescent="0.2">
      <c r="C227" s="50"/>
      <c r="D227" s="50"/>
      <c r="E227" s="50"/>
    </row>
    <row r="228" spans="3:5" s="49" customFormat="1" x14ac:dyDescent="0.2">
      <c r="C228" s="50"/>
      <c r="D228" s="50"/>
      <c r="E228" s="50"/>
    </row>
    <row r="229" spans="3:5" s="49" customFormat="1" x14ac:dyDescent="0.2">
      <c r="C229" s="50"/>
      <c r="D229" s="50"/>
      <c r="E229" s="50"/>
    </row>
    <row r="230" spans="3:5" s="49" customFormat="1" x14ac:dyDescent="0.2">
      <c r="C230" s="50"/>
      <c r="D230" s="50"/>
      <c r="E230" s="50"/>
    </row>
    <row r="231" spans="3:5" s="49" customFormat="1" x14ac:dyDescent="0.2">
      <c r="C231" s="50"/>
      <c r="D231" s="50"/>
      <c r="E231" s="50"/>
    </row>
    <row r="232" spans="3:5" s="49" customFormat="1" x14ac:dyDescent="0.2">
      <c r="C232" s="50"/>
      <c r="D232" s="50"/>
      <c r="E232" s="50"/>
    </row>
    <row r="233" spans="3:5" s="49" customFormat="1" x14ac:dyDescent="0.2">
      <c r="C233" s="50"/>
      <c r="D233" s="50"/>
      <c r="E233" s="50"/>
    </row>
    <row r="234" spans="3:5" s="49" customFormat="1" x14ac:dyDescent="0.2">
      <c r="C234" s="50"/>
      <c r="D234" s="50"/>
      <c r="E234" s="50"/>
    </row>
    <row r="235" spans="3:5" s="49" customFormat="1" x14ac:dyDescent="0.2">
      <c r="C235" s="50"/>
      <c r="D235" s="50"/>
      <c r="E235" s="50"/>
    </row>
    <row r="236" spans="3:5" s="49" customFormat="1" x14ac:dyDescent="0.2">
      <c r="C236" s="50"/>
      <c r="D236" s="50"/>
      <c r="E236" s="50"/>
    </row>
    <row r="237" spans="3:5" s="49" customFormat="1" x14ac:dyDescent="0.2">
      <c r="C237" s="50"/>
      <c r="D237" s="50"/>
      <c r="E237" s="50"/>
    </row>
    <row r="238" spans="3:5" s="49" customFormat="1" x14ac:dyDescent="0.2">
      <c r="C238" s="50"/>
      <c r="D238" s="50"/>
      <c r="E238" s="50"/>
    </row>
    <row r="239" spans="3:5" s="49" customFormat="1" x14ac:dyDescent="0.2">
      <c r="C239" s="50"/>
      <c r="D239" s="50"/>
      <c r="E239" s="50"/>
    </row>
    <row r="240" spans="3:5" s="49" customFormat="1" x14ac:dyDescent="0.2">
      <c r="C240" s="50"/>
      <c r="D240" s="50"/>
      <c r="E240" s="50"/>
    </row>
    <row r="241" spans="3:5" s="49" customFormat="1" x14ac:dyDescent="0.2">
      <c r="C241" s="50"/>
      <c r="D241" s="50"/>
      <c r="E241" s="50"/>
    </row>
    <row r="242" spans="3:5" s="49" customFormat="1" x14ac:dyDescent="0.2">
      <c r="C242" s="50"/>
      <c r="D242" s="50"/>
      <c r="E242" s="50"/>
    </row>
    <row r="243" spans="3:5" s="49" customFormat="1" x14ac:dyDescent="0.2">
      <c r="C243" s="50"/>
      <c r="D243" s="50"/>
      <c r="E243" s="50"/>
    </row>
    <row r="244" spans="3:5" s="49" customFormat="1" x14ac:dyDescent="0.2">
      <c r="C244" s="50"/>
      <c r="D244" s="50"/>
      <c r="E244" s="50"/>
    </row>
    <row r="245" spans="3:5" s="49" customFormat="1" x14ac:dyDescent="0.2">
      <c r="C245" s="50"/>
      <c r="D245" s="50"/>
      <c r="E245" s="50"/>
    </row>
    <row r="246" spans="3:5" s="49" customFormat="1" x14ac:dyDescent="0.2">
      <c r="C246" s="50"/>
      <c r="D246" s="50"/>
      <c r="E246" s="50"/>
    </row>
    <row r="247" spans="3:5" s="49" customFormat="1" x14ac:dyDescent="0.2">
      <c r="C247" s="50"/>
      <c r="D247" s="50"/>
      <c r="E247" s="50"/>
    </row>
    <row r="248" spans="3:5" s="49" customFormat="1" x14ac:dyDescent="0.2">
      <c r="C248" s="50"/>
      <c r="D248" s="50"/>
      <c r="E248" s="50"/>
    </row>
    <row r="249" spans="3:5" s="49" customFormat="1" x14ac:dyDescent="0.2">
      <c r="C249" s="50"/>
      <c r="D249" s="50"/>
      <c r="E249" s="50"/>
    </row>
    <row r="250" spans="3:5" s="49" customFormat="1" x14ac:dyDescent="0.2">
      <c r="C250" s="50"/>
      <c r="D250" s="50"/>
      <c r="E250" s="50"/>
    </row>
    <row r="251" spans="3:5" s="49" customFormat="1" x14ac:dyDescent="0.2">
      <c r="C251" s="50"/>
      <c r="D251" s="50"/>
      <c r="E251" s="50"/>
    </row>
    <row r="252" spans="3:5" s="49" customFormat="1" x14ac:dyDescent="0.2">
      <c r="C252" s="50"/>
      <c r="D252" s="50"/>
      <c r="E252" s="50"/>
    </row>
    <row r="253" spans="3:5" s="49" customFormat="1" x14ac:dyDescent="0.2">
      <c r="C253" s="50"/>
      <c r="D253" s="50"/>
      <c r="E253" s="50"/>
    </row>
    <row r="254" spans="3:5" s="49" customFormat="1" x14ac:dyDescent="0.2">
      <c r="C254" s="50"/>
      <c r="D254" s="50"/>
      <c r="E254" s="50"/>
    </row>
    <row r="255" spans="3:5" s="49" customFormat="1" x14ac:dyDescent="0.2">
      <c r="C255" s="50"/>
      <c r="D255" s="50"/>
      <c r="E255" s="50"/>
    </row>
    <row r="256" spans="3:5" s="49" customFormat="1" x14ac:dyDescent="0.2">
      <c r="C256" s="50"/>
      <c r="D256" s="50"/>
      <c r="E256" s="50"/>
    </row>
    <row r="257" spans="3:5" s="49" customFormat="1" x14ac:dyDescent="0.2">
      <c r="C257" s="50"/>
      <c r="D257" s="50"/>
      <c r="E257" s="50"/>
    </row>
    <row r="258" spans="3:5" s="49" customFormat="1" x14ac:dyDescent="0.2">
      <c r="C258" s="50"/>
      <c r="D258" s="50"/>
      <c r="E258" s="50"/>
    </row>
    <row r="259" spans="3:5" s="49" customFormat="1" x14ac:dyDescent="0.2">
      <c r="C259" s="50"/>
      <c r="D259" s="50"/>
      <c r="E259" s="50"/>
    </row>
    <row r="260" spans="3:5" s="49" customFormat="1" x14ac:dyDescent="0.2">
      <c r="C260" s="50"/>
      <c r="D260" s="50"/>
      <c r="E260" s="50"/>
    </row>
    <row r="261" spans="3:5" s="49" customFormat="1" x14ac:dyDescent="0.2">
      <c r="C261" s="50"/>
      <c r="D261" s="50"/>
      <c r="E261" s="50"/>
    </row>
    <row r="262" spans="3:5" s="49" customFormat="1" x14ac:dyDescent="0.2">
      <c r="C262" s="50"/>
      <c r="D262" s="50"/>
      <c r="E262" s="50"/>
    </row>
    <row r="263" spans="3:5" s="49" customFormat="1" x14ac:dyDescent="0.2">
      <c r="C263" s="50"/>
      <c r="D263" s="50"/>
      <c r="E263" s="50"/>
    </row>
    <row r="264" spans="3:5" s="49" customFormat="1" x14ac:dyDescent="0.2">
      <c r="C264" s="50"/>
      <c r="D264" s="50"/>
      <c r="E264" s="50"/>
    </row>
    <row r="265" spans="3:5" s="49" customFormat="1" x14ac:dyDescent="0.2">
      <c r="C265" s="50"/>
      <c r="D265" s="50"/>
      <c r="E265" s="50"/>
    </row>
    <row r="266" spans="3:5" s="49" customFormat="1" x14ac:dyDescent="0.2">
      <c r="C266" s="50"/>
      <c r="D266" s="50"/>
      <c r="E266" s="50"/>
    </row>
    <row r="267" spans="3:5" s="49" customFormat="1" x14ac:dyDescent="0.2">
      <c r="C267" s="50"/>
      <c r="D267" s="50"/>
      <c r="E267" s="50"/>
    </row>
    <row r="268" spans="3:5" s="49" customFormat="1" x14ac:dyDescent="0.2">
      <c r="C268" s="50"/>
      <c r="D268" s="50"/>
      <c r="E268" s="50"/>
    </row>
    <row r="269" spans="3:5" s="49" customFormat="1" x14ac:dyDescent="0.2">
      <c r="C269" s="50"/>
      <c r="D269" s="50"/>
      <c r="E269" s="50"/>
    </row>
    <row r="270" spans="3:5" s="49" customFormat="1" x14ac:dyDescent="0.2">
      <c r="C270" s="50"/>
      <c r="D270" s="50"/>
      <c r="E270" s="50"/>
    </row>
    <row r="271" spans="3:5" s="49" customFormat="1" x14ac:dyDescent="0.2">
      <c r="C271" s="50"/>
      <c r="D271" s="50"/>
      <c r="E271" s="50"/>
    </row>
    <row r="272" spans="3:5" s="49" customFormat="1" x14ac:dyDescent="0.2">
      <c r="C272" s="50"/>
      <c r="D272" s="50"/>
      <c r="E272" s="50"/>
    </row>
    <row r="273" spans="3:5" s="49" customFormat="1" x14ac:dyDescent="0.2">
      <c r="C273" s="50"/>
      <c r="D273" s="50"/>
      <c r="E273" s="50"/>
    </row>
    <row r="274" spans="3:5" s="49" customFormat="1" x14ac:dyDescent="0.2">
      <c r="C274" s="50"/>
      <c r="D274" s="50"/>
      <c r="E274" s="50"/>
    </row>
    <row r="275" spans="3:5" s="49" customFormat="1" x14ac:dyDescent="0.2">
      <c r="C275" s="50"/>
      <c r="D275" s="50"/>
      <c r="E275" s="50"/>
    </row>
    <row r="276" spans="3:5" s="49" customFormat="1" x14ac:dyDescent="0.2">
      <c r="C276" s="50"/>
      <c r="D276" s="50"/>
      <c r="E276" s="50"/>
    </row>
    <row r="277" spans="3:5" s="49" customFormat="1" x14ac:dyDescent="0.2">
      <c r="C277" s="50"/>
      <c r="D277" s="50"/>
      <c r="E277" s="50"/>
    </row>
    <row r="278" spans="3:5" s="49" customFormat="1" x14ac:dyDescent="0.2">
      <c r="C278" s="50"/>
      <c r="D278" s="50"/>
      <c r="E278" s="50"/>
    </row>
    <row r="279" spans="3:5" s="49" customFormat="1" x14ac:dyDescent="0.2">
      <c r="C279" s="50"/>
      <c r="D279" s="50"/>
      <c r="E279" s="50"/>
    </row>
    <row r="280" spans="3:5" s="49" customFormat="1" x14ac:dyDescent="0.2">
      <c r="C280" s="50"/>
      <c r="D280" s="50"/>
      <c r="E280" s="50"/>
    </row>
    <row r="281" spans="3:5" s="49" customFormat="1" x14ac:dyDescent="0.2">
      <c r="C281" s="50"/>
      <c r="D281" s="50"/>
      <c r="E281" s="50"/>
    </row>
    <row r="282" spans="3:5" s="49" customFormat="1" x14ac:dyDescent="0.2">
      <c r="C282" s="50"/>
      <c r="D282" s="50"/>
      <c r="E282" s="50"/>
    </row>
    <row r="283" spans="3:5" s="49" customFormat="1" x14ac:dyDescent="0.2">
      <c r="C283" s="50"/>
      <c r="D283" s="50"/>
      <c r="E283" s="50"/>
    </row>
    <row r="284" spans="3:5" s="49" customFormat="1" x14ac:dyDescent="0.2">
      <c r="C284" s="50"/>
      <c r="D284" s="50"/>
      <c r="E284" s="50"/>
    </row>
    <row r="285" spans="3:5" s="49" customFormat="1" x14ac:dyDescent="0.2">
      <c r="C285" s="50"/>
      <c r="D285" s="50"/>
      <c r="E285" s="50"/>
    </row>
    <row r="286" spans="3:5" s="49" customFormat="1" x14ac:dyDescent="0.2">
      <c r="C286" s="50"/>
      <c r="D286" s="50"/>
      <c r="E286" s="50"/>
    </row>
    <row r="287" spans="3:5" s="49" customFormat="1" x14ac:dyDescent="0.2">
      <c r="C287" s="50"/>
      <c r="D287" s="50"/>
      <c r="E287" s="50"/>
    </row>
    <row r="288" spans="3:5" s="49" customFormat="1" x14ac:dyDescent="0.2">
      <c r="C288" s="50"/>
      <c r="D288" s="50"/>
      <c r="E288" s="50"/>
    </row>
    <row r="289" spans="3:5" s="49" customFormat="1" x14ac:dyDescent="0.2">
      <c r="C289" s="50"/>
      <c r="D289" s="50"/>
      <c r="E289" s="50"/>
    </row>
    <row r="290" spans="3:5" s="49" customFormat="1" x14ac:dyDescent="0.2">
      <c r="C290" s="50"/>
      <c r="D290" s="50"/>
      <c r="E290" s="50"/>
    </row>
    <row r="291" spans="3:5" s="49" customFormat="1" x14ac:dyDescent="0.2">
      <c r="C291" s="50"/>
      <c r="D291" s="50"/>
      <c r="E291" s="50"/>
    </row>
    <row r="292" spans="3:5" s="49" customFormat="1" x14ac:dyDescent="0.2">
      <c r="C292" s="50"/>
      <c r="D292" s="50"/>
      <c r="E292" s="50"/>
    </row>
    <row r="293" spans="3:5" s="49" customFormat="1" x14ac:dyDescent="0.2">
      <c r="C293" s="50"/>
      <c r="D293" s="50"/>
      <c r="E293" s="50"/>
    </row>
    <row r="294" spans="3:5" s="49" customFormat="1" x14ac:dyDescent="0.2">
      <c r="C294" s="50"/>
      <c r="D294" s="50"/>
      <c r="E294" s="50"/>
    </row>
    <row r="295" spans="3:5" s="49" customFormat="1" x14ac:dyDescent="0.2">
      <c r="C295" s="50"/>
      <c r="D295" s="50"/>
      <c r="E295" s="50"/>
    </row>
    <row r="296" spans="3:5" s="49" customFormat="1" x14ac:dyDescent="0.2">
      <c r="C296" s="50"/>
      <c r="D296" s="50"/>
      <c r="E296" s="50"/>
    </row>
    <row r="297" spans="3:5" s="49" customFormat="1" x14ac:dyDescent="0.2">
      <c r="C297" s="50"/>
      <c r="D297" s="50"/>
      <c r="E297" s="50"/>
    </row>
    <row r="298" spans="3:5" s="49" customFormat="1" x14ac:dyDescent="0.2">
      <c r="C298" s="50"/>
      <c r="D298" s="50"/>
      <c r="E298" s="50"/>
    </row>
    <row r="299" spans="3:5" s="49" customFormat="1" x14ac:dyDescent="0.2">
      <c r="C299" s="50"/>
      <c r="D299" s="50"/>
      <c r="E299" s="50"/>
    </row>
    <row r="300" spans="3:5" s="49" customFormat="1" x14ac:dyDescent="0.2">
      <c r="C300" s="50"/>
      <c r="D300" s="50"/>
      <c r="E300" s="50"/>
    </row>
    <row r="301" spans="3:5" s="49" customFormat="1" x14ac:dyDescent="0.2">
      <c r="C301" s="50"/>
      <c r="D301" s="50"/>
      <c r="E301" s="50"/>
    </row>
    <row r="302" spans="3:5" s="49" customFormat="1" x14ac:dyDescent="0.2">
      <c r="C302" s="50"/>
      <c r="D302" s="50"/>
      <c r="E302" s="50"/>
    </row>
    <row r="303" spans="3:5" s="49" customFormat="1" x14ac:dyDescent="0.2">
      <c r="C303" s="50"/>
      <c r="D303" s="50"/>
      <c r="E303" s="50"/>
    </row>
    <row r="304" spans="3:5" s="49" customFormat="1" x14ac:dyDescent="0.2">
      <c r="C304" s="50"/>
      <c r="D304" s="50"/>
      <c r="E304" s="50"/>
    </row>
    <row r="305" spans="3:5" s="49" customFormat="1" x14ac:dyDescent="0.2">
      <c r="C305" s="50"/>
      <c r="D305" s="50"/>
      <c r="E305" s="50"/>
    </row>
    <row r="306" spans="3:5" s="49" customFormat="1" x14ac:dyDescent="0.2">
      <c r="C306" s="50"/>
      <c r="D306" s="50"/>
      <c r="E306" s="50"/>
    </row>
    <row r="307" spans="3:5" s="49" customFormat="1" x14ac:dyDescent="0.2">
      <c r="C307" s="50"/>
      <c r="D307" s="50"/>
      <c r="E307" s="50"/>
    </row>
    <row r="308" spans="3:5" s="49" customFormat="1" x14ac:dyDescent="0.2">
      <c r="C308" s="50"/>
      <c r="D308" s="50"/>
      <c r="E308" s="50"/>
    </row>
    <row r="309" spans="3:5" s="49" customFormat="1" x14ac:dyDescent="0.2">
      <c r="C309" s="50"/>
      <c r="D309" s="50"/>
      <c r="E309" s="50"/>
    </row>
    <row r="310" spans="3:5" s="49" customFormat="1" x14ac:dyDescent="0.2">
      <c r="C310" s="50"/>
      <c r="D310" s="50"/>
      <c r="E310" s="50"/>
    </row>
    <row r="311" spans="3:5" s="49" customFormat="1" x14ac:dyDescent="0.2">
      <c r="C311" s="50"/>
      <c r="D311" s="50"/>
      <c r="E311" s="50"/>
    </row>
    <row r="312" spans="3:5" s="49" customFormat="1" x14ac:dyDescent="0.2">
      <c r="C312" s="50"/>
      <c r="D312" s="50"/>
      <c r="E312" s="50"/>
    </row>
    <row r="313" spans="3:5" s="49" customFormat="1" x14ac:dyDescent="0.2">
      <c r="C313" s="50"/>
      <c r="D313" s="50"/>
      <c r="E313" s="50"/>
    </row>
    <row r="314" spans="3:5" s="49" customFormat="1" x14ac:dyDescent="0.2">
      <c r="C314" s="50"/>
      <c r="D314" s="50"/>
      <c r="E314" s="50"/>
    </row>
    <row r="315" spans="3:5" s="49" customFormat="1" x14ac:dyDescent="0.2">
      <c r="C315" s="50"/>
      <c r="D315" s="50"/>
      <c r="E315" s="50"/>
    </row>
    <row r="316" spans="3:5" s="49" customFormat="1" x14ac:dyDescent="0.2">
      <c r="C316" s="50"/>
      <c r="D316" s="50"/>
      <c r="E316" s="50"/>
    </row>
    <row r="317" spans="3:5" s="49" customFormat="1" x14ac:dyDescent="0.2">
      <c r="C317" s="50"/>
      <c r="D317" s="50"/>
      <c r="E317" s="50"/>
    </row>
    <row r="318" spans="3:5" s="49" customFormat="1" x14ac:dyDescent="0.2">
      <c r="C318" s="50"/>
      <c r="D318" s="50"/>
      <c r="E318" s="50"/>
    </row>
    <row r="319" spans="3:5" s="49" customFormat="1" x14ac:dyDescent="0.2">
      <c r="C319" s="50"/>
      <c r="D319" s="50"/>
      <c r="E319" s="50"/>
    </row>
    <row r="320" spans="3:5" s="49" customFormat="1" x14ac:dyDescent="0.2">
      <c r="C320" s="50"/>
      <c r="D320" s="50"/>
      <c r="E320" s="50"/>
    </row>
    <row r="321" spans="3:5" s="49" customFormat="1" x14ac:dyDescent="0.2">
      <c r="C321" s="50"/>
      <c r="D321" s="50"/>
      <c r="E321" s="50"/>
    </row>
    <row r="322" spans="3:5" s="49" customFormat="1" x14ac:dyDescent="0.2">
      <c r="C322" s="50"/>
      <c r="D322" s="50"/>
      <c r="E322" s="50"/>
    </row>
    <row r="323" spans="3:5" s="49" customFormat="1" x14ac:dyDescent="0.2">
      <c r="C323" s="50"/>
      <c r="D323" s="50"/>
      <c r="E323" s="50"/>
    </row>
    <row r="324" spans="3:5" s="49" customFormat="1" x14ac:dyDescent="0.2">
      <c r="C324" s="50"/>
      <c r="D324" s="50"/>
      <c r="E324" s="50"/>
    </row>
    <row r="325" spans="3:5" s="49" customFormat="1" x14ac:dyDescent="0.2">
      <c r="C325" s="50"/>
      <c r="D325" s="50"/>
      <c r="E325" s="50"/>
    </row>
    <row r="326" spans="3:5" s="49" customFormat="1" x14ac:dyDescent="0.2">
      <c r="C326" s="50"/>
      <c r="D326" s="50"/>
      <c r="E326" s="50"/>
    </row>
    <row r="327" spans="3:5" s="49" customFormat="1" x14ac:dyDescent="0.2">
      <c r="C327" s="50"/>
      <c r="D327" s="50"/>
      <c r="E327" s="50"/>
    </row>
    <row r="328" spans="3:5" s="49" customFormat="1" x14ac:dyDescent="0.2">
      <c r="C328" s="50"/>
      <c r="D328" s="50"/>
      <c r="E328" s="50"/>
    </row>
    <row r="329" spans="3:5" s="49" customFormat="1" x14ac:dyDescent="0.2">
      <c r="C329" s="50"/>
      <c r="D329" s="50"/>
      <c r="E329" s="50"/>
    </row>
    <row r="330" spans="3:5" s="49" customFormat="1" x14ac:dyDescent="0.2">
      <c r="C330" s="50"/>
      <c r="D330" s="50"/>
      <c r="E330" s="50"/>
    </row>
    <row r="331" spans="3:5" s="49" customFormat="1" x14ac:dyDescent="0.2">
      <c r="C331" s="50"/>
      <c r="D331" s="50"/>
      <c r="E331" s="50"/>
    </row>
    <row r="332" spans="3:5" s="49" customFormat="1" x14ac:dyDescent="0.2">
      <c r="C332" s="50"/>
      <c r="D332" s="50"/>
      <c r="E332" s="50"/>
    </row>
    <row r="333" spans="3:5" s="49" customFormat="1" x14ac:dyDescent="0.2">
      <c r="C333" s="50"/>
      <c r="D333" s="50"/>
      <c r="E333" s="50"/>
    </row>
    <row r="334" spans="3:5" s="49" customFormat="1" x14ac:dyDescent="0.2">
      <c r="C334" s="50"/>
      <c r="D334" s="50"/>
      <c r="E334" s="50"/>
    </row>
    <row r="335" spans="3:5" s="49" customFormat="1" x14ac:dyDescent="0.2">
      <c r="C335" s="50"/>
      <c r="D335" s="50"/>
      <c r="E335" s="50"/>
    </row>
    <row r="336" spans="3:5" s="49" customFormat="1" x14ac:dyDescent="0.2">
      <c r="C336" s="50"/>
      <c r="D336" s="50"/>
      <c r="E336" s="50"/>
    </row>
    <row r="337" spans="3:5" s="49" customFormat="1" x14ac:dyDescent="0.2">
      <c r="C337" s="50"/>
      <c r="D337" s="50"/>
      <c r="E337" s="50"/>
    </row>
    <row r="338" spans="3:5" s="49" customFormat="1" x14ac:dyDescent="0.2">
      <c r="C338" s="50"/>
      <c r="D338" s="50"/>
      <c r="E338" s="50"/>
    </row>
    <row r="339" spans="3:5" s="49" customFormat="1" x14ac:dyDescent="0.2">
      <c r="C339" s="50"/>
      <c r="D339" s="50"/>
      <c r="E339" s="50"/>
    </row>
    <row r="340" spans="3:5" s="49" customFormat="1" x14ac:dyDescent="0.2">
      <c r="C340" s="50"/>
      <c r="D340" s="50"/>
      <c r="E340" s="50"/>
    </row>
    <row r="341" spans="3:5" s="49" customFormat="1" x14ac:dyDescent="0.2">
      <c r="C341" s="50"/>
      <c r="D341" s="50"/>
      <c r="E341" s="50"/>
    </row>
    <row r="342" spans="3:5" s="49" customFormat="1" x14ac:dyDescent="0.2">
      <c r="C342" s="50"/>
      <c r="D342" s="50"/>
      <c r="E342" s="50"/>
    </row>
    <row r="343" spans="3:5" s="49" customFormat="1" x14ac:dyDescent="0.2">
      <c r="C343" s="50"/>
      <c r="D343" s="50"/>
      <c r="E343" s="50"/>
    </row>
    <row r="344" spans="3:5" s="49" customFormat="1" x14ac:dyDescent="0.2">
      <c r="C344" s="50"/>
      <c r="D344" s="50"/>
      <c r="E344" s="50"/>
    </row>
    <row r="345" spans="3:5" s="49" customFormat="1" x14ac:dyDescent="0.2">
      <c r="C345" s="50"/>
      <c r="D345" s="50"/>
      <c r="E345" s="50"/>
    </row>
    <row r="346" spans="3:5" s="49" customFormat="1" x14ac:dyDescent="0.2">
      <c r="C346" s="50"/>
      <c r="D346" s="50"/>
      <c r="E346" s="50"/>
    </row>
    <row r="347" spans="3:5" s="49" customFormat="1" x14ac:dyDescent="0.2">
      <c r="C347" s="50"/>
      <c r="D347" s="50"/>
      <c r="E347" s="50"/>
    </row>
    <row r="348" spans="3:5" s="49" customFormat="1" x14ac:dyDescent="0.2">
      <c r="C348" s="50"/>
      <c r="D348" s="50"/>
      <c r="E348" s="50"/>
    </row>
    <row r="349" spans="3:5" s="49" customFormat="1" x14ac:dyDescent="0.2">
      <c r="C349" s="50"/>
      <c r="D349" s="50"/>
      <c r="E349" s="50"/>
    </row>
    <row r="350" spans="3:5" s="49" customFormat="1" x14ac:dyDescent="0.2">
      <c r="C350" s="50"/>
      <c r="D350" s="50"/>
      <c r="E350" s="50"/>
    </row>
    <row r="351" spans="3:5" s="49" customFormat="1" x14ac:dyDescent="0.2">
      <c r="C351" s="50"/>
      <c r="D351" s="50"/>
      <c r="E351" s="50"/>
    </row>
    <row r="352" spans="3:5" s="49" customFormat="1" x14ac:dyDescent="0.2">
      <c r="C352" s="50"/>
      <c r="D352" s="50"/>
      <c r="E352" s="50"/>
    </row>
    <row r="353" spans="3:5" s="49" customFormat="1" x14ac:dyDescent="0.2">
      <c r="C353" s="50"/>
      <c r="D353" s="50"/>
      <c r="E353" s="50"/>
    </row>
    <row r="354" spans="3:5" s="49" customFormat="1" x14ac:dyDescent="0.2">
      <c r="C354" s="50"/>
      <c r="D354" s="50"/>
      <c r="E354" s="50"/>
    </row>
    <row r="355" spans="3:5" s="49" customFormat="1" x14ac:dyDescent="0.2">
      <c r="C355" s="50"/>
      <c r="D355" s="50"/>
      <c r="E355" s="50"/>
    </row>
    <row r="356" spans="3:5" s="49" customFormat="1" x14ac:dyDescent="0.2">
      <c r="C356" s="50"/>
      <c r="D356" s="50"/>
      <c r="E356" s="50"/>
    </row>
    <row r="357" spans="3:5" s="49" customFormat="1" x14ac:dyDescent="0.2">
      <c r="C357" s="50"/>
      <c r="D357" s="50"/>
      <c r="E357" s="50"/>
    </row>
    <row r="358" spans="3:5" s="49" customFormat="1" x14ac:dyDescent="0.2">
      <c r="C358" s="50"/>
      <c r="D358" s="50"/>
      <c r="E358" s="50"/>
    </row>
    <row r="359" spans="3:5" s="49" customFormat="1" x14ac:dyDescent="0.2">
      <c r="C359" s="50"/>
      <c r="D359" s="50"/>
      <c r="E359" s="50"/>
    </row>
    <row r="360" spans="3:5" s="49" customFormat="1" x14ac:dyDescent="0.2">
      <c r="C360" s="50"/>
      <c r="D360" s="50"/>
      <c r="E360" s="50"/>
    </row>
    <row r="361" spans="3:5" s="49" customFormat="1" x14ac:dyDescent="0.2">
      <c r="C361" s="50"/>
      <c r="D361" s="50"/>
      <c r="E361" s="50"/>
    </row>
    <row r="362" spans="3:5" s="49" customFormat="1" x14ac:dyDescent="0.2">
      <c r="C362" s="50"/>
      <c r="D362" s="50"/>
      <c r="E362" s="50"/>
    </row>
    <row r="363" spans="3:5" s="49" customFormat="1" x14ac:dyDescent="0.2">
      <c r="C363" s="50"/>
      <c r="D363" s="50"/>
      <c r="E363" s="50"/>
    </row>
    <row r="364" spans="3:5" s="49" customFormat="1" x14ac:dyDescent="0.2">
      <c r="C364" s="50"/>
      <c r="D364" s="50"/>
      <c r="E364" s="50"/>
    </row>
    <row r="365" spans="3:5" s="49" customFormat="1" x14ac:dyDescent="0.2">
      <c r="C365" s="50"/>
      <c r="D365" s="50"/>
      <c r="E365" s="50"/>
    </row>
    <row r="366" spans="3:5" s="49" customFormat="1" x14ac:dyDescent="0.2">
      <c r="C366" s="50"/>
      <c r="D366" s="50"/>
      <c r="E366" s="50"/>
    </row>
    <row r="367" spans="3:5" s="49" customFormat="1" x14ac:dyDescent="0.2">
      <c r="C367" s="50"/>
      <c r="D367" s="50"/>
      <c r="E367" s="50"/>
    </row>
    <row r="368" spans="3:5" s="49" customFormat="1" x14ac:dyDescent="0.2">
      <c r="C368" s="50"/>
      <c r="D368" s="50"/>
      <c r="E368" s="50"/>
    </row>
    <row r="369" spans="3:5" s="49" customFormat="1" x14ac:dyDescent="0.2">
      <c r="C369" s="50"/>
      <c r="D369" s="50"/>
      <c r="E369" s="50"/>
    </row>
    <row r="370" spans="3:5" s="49" customFormat="1" x14ac:dyDescent="0.2">
      <c r="C370" s="50"/>
      <c r="D370" s="50"/>
      <c r="E370" s="50"/>
    </row>
    <row r="371" spans="3:5" s="49" customFormat="1" x14ac:dyDescent="0.2">
      <c r="C371" s="50"/>
      <c r="D371" s="50"/>
      <c r="E371" s="50"/>
    </row>
    <row r="372" spans="3:5" s="49" customFormat="1" x14ac:dyDescent="0.2">
      <c r="C372" s="50"/>
      <c r="D372" s="50"/>
      <c r="E372" s="50"/>
    </row>
    <row r="373" spans="3:5" s="49" customFormat="1" x14ac:dyDescent="0.2">
      <c r="C373" s="50"/>
      <c r="D373" s="50"/>
      <c r="E373" s="50"/>
    </row>
    <row r="374" spans="3:5" s="49" customFormat="1" x14ac:dyDescent="0.2">
      <c r="C374" s="50"/>
      <c r="D374" s="50"/>
      <c r="E374" s="50"/>
    </row>
    <row r="375" spans="3:5" s="49" customFormat="1" x14ac:dyDescent="0.2">
      <c r="C375" s="50"/>
      <c r="D375" s="50"/>
      <c r="E375" s="50"/>
    </row>
    <row r="376" spans="3:5" s="49" customFormat="1" x14ac:dyDescent="0.2">
      <c r="C376" s="50"/>
      <c r="D376" s="50"/>
      <c r="E376" s="50"/>
    </row>
    <row r="377" spans="3:5" s="49" customFormat="1" x14ac:dyDescent="0.2">
      <c r="C377" s="50"/>
      <c r="D377" s="50"/>
      <c r="E377" s="50"/>
    </row>
    <row r="378" spans="3:5" s="49" customFormat="1" x14ac:dyDescent="0.2">
      <c r="C378" s="50"/>
      <c r="D378" s="50"/>
      <c r="E378" s="50"/>
    </row>
    <row r="379" spans="3:5" s="49" customFormat="1" x14ac:dyDescent="0.2">
      <c r="C379" s="50"/>
      <c r="D379" s="50"/>
      <c r="E379" s="50"/>
    </row>
    <row r="380" spans="3:5" s="49" customFormat="1" x14ac:dyDescent="0.2">
      <c r="C380" s="50"/>
      <c r="D380" s="50"/>
      <c r="E380" s="50"/>
    </row>
    <row r="381" spans="3:5" s="49" customFormat="1" x14ac:dyDescent="0.2">
      <c r="C381" s="50"/>
      <c r="D381" s="50"/>
      <c r="E381" s="50"/>
    </row>
    <row r="382" spans="3:5" s="49" customFormat="1" x14ac:dyDescent="0.2">
      <c r="C382" s="50"/>
      <c r="D382" s="50"/>
      <c r="E382" s="50"/>
    </row>
    <row r="383" spans="3:5" s="49" customFormat="1" x14ac:dyDescent="0.2">
      <c r="C383" s="50"/>
      <c r="D383" s="50"/>
      <c r="E383" s="50"/>
    </row>
    <row r="384" spans="3:5" s="49" customFormat="1" x14ac:dyDescent="0.2">
      <c r="C384" s="50"/>
      <c r="D384" s="50"/>
      <c r="E384" s="50"/>
    </row>
    <row r="385" spans="3:5" s="49" customFormat="1" x14ac:dyDescent="0.2">
      <c r="C385" s="50"/>
      <c r="D385" s="50"/>
      <c r="E385" s="50"/>
    </row>
    <row r="386" spans="3:5" s="49" customFormat="1" x14ac:dyDescent="0.2">
      <c r="C386" s="50"/>
      <c r="D386" s="50"/>
      <c r="E386" s="50"/>
    </row>
    <row r="387" spans="3:5" s="49" customFormat="1" x14ac:dyDescent="0.2">
      <c r="C387" s="50"/>
      <c r="D387" s="50"/>
      <c r="E387" s="50"/>
    </row>
    <row r="388" spans="3:5" s="49" customFormat="1" x14ac:dyDescent="0.2">
      <c r="C388" s="50"/>
      <c r="D388" s="50"/>
      <c r="E388" s="50"/>
    </row>
    <row r="389" spans="3:5" s="49" customFormat="1" x14ac:dyDescent="0.2">
      <c r="C389" s="50"/>
      <c r="D389" s="50"/>
      <c r="E389" s="50"/>
    </row>
    <row r="390" spans="3:5" s="49" customFormat="1" x14ac:dyDescent="0.2">
      <c r="C390" s="50"/>
      <c r="D390" s="50"/>
      <c r="E390" s="50"/>
    </row>
    <row r="391" spans="3:5" s="49" customFormat="1" x14ac:dyDescent="0.2">
      <c r="C391" s="50"/>
      <c r="D391" s="50"/>
      <c r="E391" s="50"/>
    </row>
    <row r="392" spans="3:5" s="49" customFormat="1" x14ac:dyDescent="0.2">
      <c r="C392" s="50"/>
      <c r="D392" s="50"/>
      <c r="E392" s="50"/>
    </row>
    <row r="393" spans="3:5" s="49" customFormat="1" x14ac:dyDescent="0.2">
      <c r="C393" s="50"/>
      <c r="D393" s="50"/>
      <c r="E393" s="50"/>
    </row>
    <row r="394" spans="3:5" s="49" customFormat="1" x14ac:dyDescent="0.2">
      <c r="C394" s="50"/>
      <c r="D394" s="50"/>
      <c r="E394" s="50"/>
    </row>
    <row r="395" spans="3:5" s="49" customFormat="1" x14ac:dyDescent="0.2">
      <c r="C395" s="50"/>
      <c r="D395" s="50"/>
      <c r="E395" s="50"/>
    </row>
    <row r="396" spans="3:5" s="49" customFormat="1" x14ac:dyDescent="0.2">
      <c r="C396" s="50"/>
      <c r="D396" s="50"/>
      <c r="E396" s="50"/>
    </row>
    <row r="397" spans="3:5" s="49" customFormat="1" x14ac:dyDescent="0.2">
      <c r="C397" s="50"/>
      <c r="D397" s="50"/>
      <c r="E397" s="50"/>
    </row>
    <row r="398" spans="3:5" s="49" customFormat="1" x14ac:dyDescent="0.2">
      <c r="C398" s="50"/>
      <c r="D398" s="50"/>
      <c r="E398" s="50"/>
    </row>
    <row r="399" spans="3:5" s="49" customFormat="1" x14ac:dyDescent="0.2">
      <c r="C399" s="50"/>
      <c r="D399" s="50"/>
      <c r="E399" s="50"/>
    </row>
    <row r="400" spans="3:5" s="49" customFormat="1" x14ac:dyDescent="0.2">
      <c r="C400" s="50"/>
      <c r="D400" s="50"/>
      <c r="E400" s="50"/>
    </row>
    <row r="401" spans="3:5" s="49" customFormat="1" x14ac:dyDescent="0.2">
      <c r="C401" s="50"/>
      <c r="D401" s="50"/>
      <c r="E401" s="50"/>
    </row>
    <row r="402" spans="3:5" s="49" customFormat="1" x14ac:dyDescent="0.2">
      <c r="C402" s="50"/>
      <c r="D402" s="50"/>
      <c r="E402" s="50"/>
    </row>
    <row r="403" spans="3:5" s="49" customFormat="1" x14ac:dyDescent="0.2">
      <c r="C403" s="50"/>
      <c r="D403" s="50"/>
      <c r="E403" s="50"/>
    </row>
    <row r="404" spans="3:5" s="49" customFormat="1" x14ac:dyDescent="0.2">
      <c r="C404" s="50"/>
      <c r="D404" s="50"/>
      <c r="E404" s="50"/>
    </row>
    <row r="405" spans="3:5" s="49" customFormat="1" x14ac:dyDescent="0.2">
      <c r="C405" s="50"/>
      <c r="D405" s="50"/>
      <c r="E405" s="50"/>
    </row>
    <row r="406" spans="3:5" s="49" customFormat="1" x14ac:dyDescent="0.2">
      <c r="C406" s="50"/>
      <c r="D406" s="50"/>
      <c r="E406" s="50"/>
    </row>
    <row r="407" spans="3:5" s="49" customFormat="1" x14ac:dyDescent="0.2">
      <c r="C407" s="50"/>
      <c r="D407" s="50"/>
      <c r="E407" s="50"/>
    </row>
    <row r="408" spans="3:5" s="49" customFormat="1" x14ac:dyDescent="0.2">
      <c r="C408" s="50"/>
      <c r="D408" s="50"/>
      <c r="E408" s="50"/>
    </row>
    <row r="409" spans="3:5" s="49" customFormat="1" x14ac:dyDescent="0.2">
      <c r="C409" s="50"/>
      <c r="D409" s="50"/>
      <c r="E409" s="50"/>
    </row>
    <row r="410" spans="3:5" s="49" customFormat="1" x14ac:dyDescent="0.2">
      <c r="C410" s="50"/>
      <c r="D410" s="50"/>
      <c r="E410" s="50"/>
    </row>
    <row r="411" spans="3:5" s="49" customFormat="1" x14ac:dyDescent="0.2">
      <c r="C411" s="50"/>
      <c r="D411" s="50"/>
      <c r="E411" s="50"/>
    </row>
    <row r="412" spans="3:5" s="49" customFormat="1" x14ac:dyDescent="0.2">
      <c r="C412" s="50"/>
      <c r="D412" s="50"/>
      <c r="E412" s="50"/>
    </row>
    <row r="413" spans="3:5" s="49" customFormat="1" x14ac:dyDescent="0.2">
      <c r="C413" s="50"/>
      <c r="D413" s="50"/>
      <c r="E413" s="50"/>
    </row>
    <row r="414" spans="3:5" s="49" customFormat="1" x14ac:dyDescent="0.2">
      <c r="C414" s="50"/>
      <c r="D414" s="50"/>
      <c r="E414" s="50"/>
    </row>
    <row r="415" spans="3:5" s="49" customFormat="1" x14ac:dyDescent="0.2">
      <c r="C415" s="50"/>
      <c r="D415" s="50"/>
      <c r="E415" s="50"/>
    </row>
    <row r="416" spans="3:5" s="49" customFormat="1" x14ac:dyDescent="0.2">
      <c r="C416" s="50"/>
      <c r="D416" s="50"/>
      <c r="E416" s="50"/>
    </row>
    <row r="417" spans="3:5" s="49" customFormat="1" x14ac:dyDescent="0.2">
      <c r="C417" s="50"/>
      <c r="D417" s="50"/>
      <c r="E417" s="50"/>
    </row>
    <row r="418" spans="3:5" s="49" customFormat="1" x14ac:dyDescent="0.2">
      <c r="C418" s="50"/>
      <c r="D418" s="50"/>
      <c r="E418" s="50"/>
    </row>
    <row r="419" spans="3:5" s="49" customFormat="1" x14ac:dyDescent="0.2">
      <c r="C419" s="50"/>
      <c r="D419" s="50"/>
      <c r="E419" s="50"/>
    </row>
    <row r="420" spans="3:5" s="49" customFormat="1" x14ac:dyDescent="0.2">
      <c r="C420" s="50"/>
      <c r="D420" s="50"/>
      <c r="E420" s="50"/>
    </row>
    <row r="421" spans="3:5" s="49" customFormat="1" x14ac:dyDescent="0.2">
      <c r="C421" s="50"/>
      <c r="D421" s="50"/>
      <c r="E421" s="50"/>
    </row>
    <row r="422" spans="3:5" s="49" customFormat="1" x14ac:dyDescent="0.2">
      <c r="C422" s="50"/>
      <c r="D422" s="50"/>
      <c r="E422" s="50"/>
    </row>
    <row r="423" spans="3:5" s="49" customFormat="1" x14ac:dyDescent="0.2">
      <c r="C423" s="50"/>
      <c r="D423" s="50"/>
      <c r="E423" s="50"/>
    </row>
    <row r="424" spans="3:5" s="49" customFormat="1" x14ac:dyDescent="0.2">
      <c r="C424" s="50"/>
      <c r="D424" s="50"/>
      <c r="E424" s="50"/>
    </row>
    <row r="425" spans="3:5" s="49" customFormat="1" x14ac:dyDescent="0.2">
      <c r="C425" s="50"/>
      <c r="D425" s="50"/>
      <c r="E425" s="50"/>
    </row>
    <row r="426" spans="3:5" s="49" customFormat="1" x14ac:dyDescent="0.2">
      <c r="C426" s="50"/>
      <c r="D426" s="50"/>
      <c r="E426" s="50"/>
    </row>
    <row r="427" spans="3:5" s="49" customFormat="1" x14ac:dyDescent="0.2">
      <c r="C427" s="50"/>
      <c r="D427" s="50"/>
      <c r="E427" s="50"/>
    </row>
    <row r="428" spans="3:5" s="49" customFormat="1" x14ac:dyDescent="0.2">
      <c r="C428" s="50"/>
      <c r="D428" s="50"/>
      <c r="E428" s="50"/>
    </row>
    <row r="429" spans="3:5" s="49" customFormat="1" x14ac:dyDescent="0.2">
      <c r="C429" s="50"/>
      <c r="D429" s="50"/>
      <c r="E429" s="50"/>
    </row>
    <row r="430" spans="3:5" s="49" customFormat="1" x14ac:dyDescent="0.2">
      <c r="C430" s="50"/>
      <c r="D430" s="50"/>
      <c r="E430" s="50"/>
    </row>
    <row r="431" spans="3:5" s="49" customFormat="1" x14ac:dyDescent="0.2">
      <c r="C431" s="50"/>
      <c r="D431" s="50"/>
      <c r="E431" s="50"/>
    </row>
    <row r="432" spans="3:5" s="49" customFormat="1" x14ac:dyDescent="0.2">
      <c r="C432" s="50"/>
      <c r="D432" s="50"/>
      <c r="E432" s="50"/>
    </row>
    <row r="433" spans="3:5" s="49" customFormat="1" x14ac:dyDescent="0.2">
      <c r="C433" s="50"/>
      <c r="D433" s="50"/>
      <c r="E433" s="50"/>
    </row>
    <row r="434" spans="3:5" s="49" customFormat="1" x14ac:dyDescent="0.2">
      <c r="C434" s="50"/>
      <c r="D434" s="50"/>
      <c r="E434" s="50"/>
    </row>
    <row r="435" spans="3:5" s="49" customFormat="1" x14ac:dyDescent="0.2">
      <c r="C435" s="50"/>
      <c r="D435" s="50"/>
      <c r="E435" s="50"/>
    </row>
    <row r="436" spans="3:5" s="49" customFormat="1" x14ac:dyDescent="0.2">
      <c r="C436" s="50"/>
      <c r="D436" s="50"/>
      <c r="E436" s="50"/>
    </row>
    <row r="437" spans="3:5" s="49" customFormat="1" x14ac:dyDescent="0.2">
      <c r="C437" s="50"/>
      <c r="D437" s="50"/>
      <c r="E437" s="50"/>
    </row>
    <row r="438" spans="3:5" s="49" customFormat="1" x14ac:dyDescent="0.2">
      <c r="C438" s="50"/>
      <c r="D438" s="50"/>
      <c r="E438" s="50"/>
    </row>
    <row r="439" spans="3:5" s="49" customFormat="1" x14ac:dyDescent="0.2">
      <c r="C439" s="50"/>
      <c r="D439" s="50"/>
      <c r="E439" s="50"/>
    </row>
    <row r="440" spans="3:5" s="49" customFormat="1" x14ac:dyDescent="0.2">
      <c r="C440" s="50"/>
      <c r="D440" s="50"/>
      <c r="E440" s="50"/>
    </row>
    <row r="441" spans="3:5" s="49" customFormat="1" x14ac:dyDescent="0.2">
      <c r="C441" s="50"/>
      <c r="D441" s="50"/>
      <c r="E441" s="50"/>
    </row>
    <row r="442" spans="3:5" s="49" customFormat="1" x14ac:dyDescent="0.2">
      <c r="C442" s="50"/>
      <c r="D442" s="50"/>
      <c r="E442" s="50"/>
    </row>
    <row r="443" spans="3:5" s="49" customFormat="1" x14ac:dyDescent="0.2">
      <c r="C443" s="50"/>
      <c r="D443" s="50"/>
      <c r="E443" s="50"/>
    </row>
    <row r="444" spans="3:5" s="49" customFormat="1" x14ac:dyDescent="0.2">
      <c r="C444" s="50"/>
      <c r="D444" s="50"/>
      <c r="E444" s="50"/>
    </row>
    <row r="445" spans="3:5" s="49" customFormat="1" x14ac:dyDescent="0.2">
      <c r="C445" s="50"/>
      <c r="D445" s="50"/>
      <c r="E445" s="50"/>
    </row>
    <row r="446" spans="3:5" s="49" customFormat="1" x14ac:dyDescent="0.2">
      <c r="C446" s="50"/>
      <c r="D446" s="50"/>
      <c r="E446" s="50"/>
    </row>
    <row r="447" spans="3:5" s="49" customFormat="1" x14ac:dyDescent="0.2">
      <c r="C447" s="50"/>
      <c r="D447" s="50"/>
      <c r="E447" s="50"/>
    </row>
    <row r="448" spans="3:5" s="49" customFormat="1" x14ac:dyDescent="0.2">
      <c r="C448" s="50"/>
      <c r="D448" s="50"/>
      <c r="E448" s="50"/>
    </row>
    <row r="449" spans="3:5" s="49" customFormat="1" x14ac:dyDescent="0.2">
      <c r="C449" s="50"/>
      <c r="D449" s="50"/>
      <c r="E449" s="50"/>
    </row>
    <row r="450" spans="3:5" s="49" customFormat="1" x14ac:dyDescent="0.2">
      <c r="C450" s="50"/>
      <c r="D450" s="50"/>
      <c r="E450" s="50"/>
    </row>
    <row r="451" spans="3:5" s="49" customFormat="1" x14ac:dyDescent="0.2">
      <c r="C451" s="50"/>
      <c r="D451" s="50"/>
      <c r="E451" s="50"/>
    </row>
    <row r="452" spans="3:5" s="49" customFormat="1" x14ac:dyDescent="0.2">
      <c r="C452" s="50"/>
      <c r="D452" s="50"/>
      <c r="E452" s="50"/>
    </row>
    <row r="453" spans="3:5" s="49" customFormat="1" x14ac:dyDescent="0.2">
      <c r="C453" s="50"/>
      <c r="D453" s="50"/>
      <c r="E453" s="50"/>
    </row>
    <row r="454" spans="3:5" s="49" customFormat="1" x14ac:dyDescent="0.2">
      <c r="C454" s="50"/>
      <c r="D454" s="50"/>
      <c r="E454" s="50"/>
    </row>
    <row r="455" spans="3:5" s="49" customFormat="1" x14ac:dyDescent="0.2">
      <c r="C455" s="50"/>
      <c r="D455" s="50"/>
      <c r="E455" s="50"/>
    </row>
    <row r="456" spans="3:5" s="49" customFormat="1" x14ac:dyDescent="0.2">
      <c r="C456" s="50"/>
      <c r="D456" s="50"/>
      <c r="E456" s="50"/>
    </row>
    <row r="457" spans="3:5" s="49" customFormat="1" x14ac:dyDescent="0.2">
      <c r="C457" s="50"/>
      <c r="D457" s="50"/>
      <c r="E457" s="50"/>
    </row>
    <row r="458" spans="3:5" s="49" customFormat="1" x14ac:dyDescent="0.2">
      <c r="C458" s="50"/>
      <c r="D458" s="50"/>
      <c r="E458" s="50"/>
    </row>
    <row r="459" spans="3:5" s="49" customFormat="1" x14ac:dyDescent="0.2">
      <c r="C459" s="50"/>
      <c r="D459" s="50"/>
      <c r="E459" s="50"/>
    </row>
    <row r="460" spans="3:5" s="49" customFormat="1" x14ac:dyDescent="0.2">
      <c r="C460" s="50"/>
      <c r="D460" s="50"/>
      <c r="E460" s="50"/>
    </row>
    <row r="461" spans="3:5" s="49" customFormat="1" x14ac:dyDescent="0.2">
      <c r="C461" s="50"/>
      <c r="D461" s="50"/>
      <c r="E461" s="50"/>
    </row>
    <row r="462" spans="3:5" s="49" customFormat="1" x14ac:dyDescent="0.2">
      <c r="C462" s="50"/>
      <c r="D462" s="50"/>
      <c r="E462" s="50"/>
    </row>
    <row r="463" spans="3:5" s="49" customFormat="1" x14ac:dyDescent="0.2">
      <c r="C463" s="50"/>
      <c r="D463" s="50"/>
      <c r="E463" s="50"/>
    </row>
    <row r="464" spans="3:5" s="49" customFormat="1" x14ac:dyDescent="0.2">
      <c r="C464" s="50"/>
      <c r="D464" s="50"/>
      <c r="E464" s="50"/>
    </row>
    <row r="465" spans="3:5" s="49" customFormat="1" x14ac:dyDescent="0.2">
      <c r="C465" s="50"/>
      <c r="D465" s="50"/>
      <c r="E465" s="50"/>
    </row>
    <row r="466" spans="3:5" s="49" customFormat="1" x14ac:dyDescent="0.2">
      <c r="C466" s="50"/>
      <c r="D466" s="50"/>
      <c r="E466" s="50"/>
    </row>
    <row r="467" spans="3:5" s="49" customFormat="1" x14ac:dyDescent="0.2">
      <c r="C467" s="50"/>
      <c r="D467" s="50"/>
      <c r="E467" s="50"/>
    </row>
    <row r="468" spans="3:5" s="49" customFormat="1" x14ac:dyDescent="0.2">
      <c r="C468" s="50"/>
      <c r="D468" s="50"/>
      <c r="E468" s="50"/>
    </row>
    <row r="469" spans="3:5" s="49" customFormat="1" x14ac:dyDescent="0.2">
      <c r="C469" s="50"/>
      <c r="D469" s="50"/>
      <c r="E469" s="50"/>
    </row>
    <row r="470" spans="3:5" s="49" customFormat="1" x14ac:dyDescent="0.2">
      <c r="C470" s="50"/>
      <c r="D470" s="50"/>
      <c r="E470" s="50"/>
    </row>
    <row r="471" spans="3:5" s="49" customFormat="1" x14ac:dyDescent="0.2">
      <c r="C471" s="50"/>
      <c r="D471" s="50"/>
      <c r="E471" s="50"/>
    </row>
    <row r="472" spans="3:5" s="49" customFormat="1" x14ac:dyDescent="0.2">
      <c r="C472" s="50"/>
      <c r="D472" s="50"/>
      <c r="E472" s="50"/>
    </row>
    <row r="473" spans="3:5" s="49" customFormat="1" x14ac:dyDescent="0.2">
      <c r="C473" s="50"/>
      <c r="D473" s="50"/>
      <c r="E473" s="50"/>
    </row>
    <row r="474" spans="3:5" s="49" customFormat="1" x14ac:dyDescent="0.2">
      <c r="C474" s="50"/>
      <c r="D474" s="50"/>
      <c r="E474" s="50"/>
    </row>
    <row r="475" spans="3:5" s="49" customFormat="1" x14ac:dyDescent="0.2">
      <c r="C475" s="50"/>
      <c r="D475" s="50"/>
      <c r="E475" s="50"/>
    </row>
    <row r="476" spans="3:5" s="49" customFormat="1" x14ac:dyDescent="0.2">
      <c r="C476" s="50"/>
      <c r="D476" s="50"/>
      <c r="E476" s="50"/>
    </row>
    <row r="477" spans="3:5" s="49" customFormat="1" x14ac:dyDescent="0.2">
      <c r="C477" s="50"/>
      <c r="D477" s="50"/>
      <c r="E477" s="50"/>
    </row>
    <row r="478" spans="3:5" s="49" customFormat="1" x14ac:dyDescent="0.2">
      <c r="C478" s="50"/>
      <c r="D478" s="50"/>
      <c r="E478" s="50"/>
    </row>
    <row r="479" spans="3:5" s="49" customFormat="1" x14ac:dyDescent="0.2">
      <c r="C479" s="50"/>
      <c r="D479" s="50"/>
      <c r="E479" s="50"/>
    </row>
    <row r="480" spans="3:5" s="49" customFormat="1" x14ac:dyDescent="0.2">
      <c r="C480" s="50"/>
      <c r="D480" s="50"/>
      <c r="E480" s="50"/>
    </row>
    <row r="481" spans="3:5" s="49" customFormat="1" x14ac:dyDescent="0.2">
      <c r="C481" s="50"/>
      <c r="D481" s="50"/>
      <c r="E481" s="50"/>
    </row>
    <row r="482" spans="3:5" s="49" customFormat="1" x14ac:dyDescent="0.2">
      <c r="C482" s="50"/>
      <c r="D482" s="50"/>
      <c r="E482" s="50"/>
    </row>
    <row r="483" spans="3:5" s="49" customFormat="1" x14ac:dyDescent="0.2">
      <c r="C483" s="50"/>
      <c r="D483" s="50"/>
      <c r="E483" s="50"/>
    </row>
    <row r="484" spans="3:5" s="49" customFormat="1" x14ac:dyDescent="0.2">
      <c r="C484" s="50"/>
      <c r="D484" s="50"/>
      <c r="E484" s="50"/>
    </row>
    <row r="485" spans="3:5" s="49" customFormat="1" x14ac:dyDescent="0.2">
      <c r="C485" s="50"/>
      <c r="D485" s="50"/>
      <c r="E485" s="50"/>
    </row>
    <row r="486" spans="3:5" s="49" customFormat="1" x14ac:dyDescent="0.2">
      <c r="C486" s="50"/>
      <c r="D486" s="50"/>
      <c r="E486" s="50"/>
    </row>
    <row r="487" spans="3:5" s="49" customFormat="1" x14ac:dyDescent="0.2">
      <c r="C487" s="50"/>
      <c r="D487" s="50"/>
      <c r="E487" s="50"/>
    </row>
    <row r="488" spans="3:5" s="49" customFormat="1" x14ac:dyDescent="0.2">
      <c r="C488" s="50"/>
      <c r="D488" s="50"/>
      <c r="E488" s="50"/>
    </row>
    <row r="489" spans="3:5" s="49" customFormat="1" x14ac:dyDescent="0.2">
      <c r="C489" s="50"/>
      <c r="D489" s="50"/>
      <c r="E489" s="50"/>
    </row>
    <row r="490" spans="3:5" s="49" customFormat="1" x14ac:dyDescent="0.2">
      <c r="C490" s="50"/>
      <c r="D490" s="50"/>
      <c r="E490" s="50"/>
    </row>
    <row r="491" spans="3:5" s="49" customFormat="1" x14ac:dyDescent="0.2">
      <c r="C491" s="50"/>
      <c r="D491" s="50"/>
      <c r="E491" s="50"/>
    </row>
    <row r="492" spans="3:5" s="49" customFormat="1" x14ac:dyDescent="0.2">
      <c r="C492" s="50"/>
      <c r="D492" s="50"/>
      <c r="E492" s="50"/>
    </row>
    <row r="493" spans="3:5" s="49" customFormat="1" x14ac:dyDescent="0.2">
      <c r="C493" s="50"/>
      <c r="D493" s="50"/>
      <c r="E493" s="50"/>
    </row>
    <row r="494" spans="3:5" s="49" customFormat="1" x14ac:dyDescent="0.2">
      <c r="C494" s="50"/>
      <c r="D494" s="50"/>
      <c r="E494" s="50"/>
    </row>
    <row r="495" spans="3:5" s="49" customFormat="1" x14ac:dyDescent="0.2">
      <c r="C495" s="50"/>
      <c r="D495" s="50"/>
      <c r="E495" s="50"/>
    </row>
    <row r="496" spans="3:5" s="49" customFormat="1" x14ac:dyDescent="0.2">
      <c r="C496" s="50"/>
      <c r="D496" s="50"/>
      <c r="E496" s="50"/>
    </row>
    <row r="497" spans="3:5" s="49" customFormat="1" x14ac:dyDescent="0.2">
      <c r="C497" s="50"/>
      <c r="D497" s="50"/>
      <c r="E497" s="50"/>
    </row>
    <row r="498" spans="3:5" s="49" customFormat="1" x14ac:dyDescent="0.2">
      <c r="C498" s="50"/>
      <c r="D498" s="50"/>
      <c r="E498" s="50"/>
    </row>
    <row r="499" spans="3:5" s="49" customFormat="1" x14ac:dyDescent="0.2">
      <c r="C499" s="50"/>
      <c r="D499" s="50"/>
      <c r="E499" s="50"/>
    </row>
    <row r="500" spans="3:5" s="49" customFormat="1" x14ac:dyDescent="0.2">
      <c r="C500" s="50"/>
      <c r="D500" s="50"/>
      <c r="E500" s="50"/>
    </row>
    <row r="501" spans="3:5" s="49" customFormat="1" x14ac:dyDescent="0.2">
      <c r="C501" s="50"/>
      <c r="D501" s="50"/>
      <c r="E501" s="50"/>
    </row>
    <row r="502" spans="3:5" s="49" customFormat="1" x14ac:dyDescent="0.2">
      <c r="C502" s="50"/>
      <c r="D502" s="50"/>
      <c r="E502" s="50"/>
    </row>
    <row r="503" spans="3:5" s="49" customFormat="1" x14ac:dyDescent="0.2">
      <c r="C503" s="50"/>
      <c r="D503" s="50"/>
      <c r="E503" s="50"/>
    </row>
    <row r="504" spans="3:5" s="49" customFormat="1" x14ac:dyDescent="0.2">
      <c r="C504" s="50"/>
      <c r="D504" s="50"/>
      <c r="E504" s="50"/>
    </row>
    <row r="505" spans="3:5" s="49" customFormat="1" x14ac:dyDescent="0.2">
      <c r="C505" s="50"/>
      <c r="D505" s="50"/>
      <c r="E505" s="50"/>
    </row>
    <row r="506" spans="3:5" s="49" customFormat="1" x14ac:dyDescent="0.2">
      <c r="C506" s="50"/>
      <c r="D506" s="50"/>
      <c r="E506" s="50"/>
    </row>
    <row r="507" spans="3:5" s="49" customFormat="1" x14ac:dyDescent="0.2">
      <c r="C507" s="50"/>
      <c r="D507" s="50"/>
      <c r="E507" s="50"/>
    </row>
    <row r="508" spans="3:5" s="49" customFormat="1" x14ac:dyDescent="0.2">
      <c r="C508" s="50"/>
      <c r="D508" s="50"/>
      <c r="E508" s="50"/>
    </row>
    <row r="509" spans="3:5" s="49" customFormat="1" x14ac:dyDescent="0.2">
      <c r="C509" s="50"/>
      <c r="D509" s="50"/>
      <c r="E509" s="50"/>
    </row>
    <row r="510" spans="3:5" s="49" customFormat="1" x14ac:dyDescent="0.2">
      <c r="C510" s="50"/>
      <c r="D510" s="50"/>
      <c r="E510" s="50"/>
    </row>
    <row r="511" spans="3:5" s="49" customFormat="1" x14ac:dyDescent="0.2">
      <c r="C511" s="50"/>
      <c r="D511" s="50"/>
      <c r="E511" s="50"/>
    </row>
    <row r="512" spans="3:5" s="49" customFormat="1" x14ac:dyDescent="0.2">
      <c r="C512" s="50"/>
      <c r="D512" s="50"/>
      <c r="E512" s="50"/>
    </row>
    <row r="513" spans="3:5" s="49" customFormat="1" x14ac:dyDescent="0.2">
      <c r="C513" s="50"/>
      <c r="D513" s="50"/>
      <c r="E513" s="50"/>
    </row>
    <row r="514" spans="3:5" s="49" customFormat="1" x14ac:dyDescent="0.2">
      <c r="C514" s="50"/>
      <c r="D514" s="50"/>
      <c r="E514" s="50"/>
    </row>
    <row r="515" spans="3:5" s="49" customFormat="1" x14ac:dyDescent="0.2">
      <c r="C515" s="50"/>
      <c r="D515" s="50"/>
      <c r="E515" s="50"/>
    </row>
    <row r="516" spans="3:5" s="49" customFormat="1" x14ac:dyDescent="0.2">
      <c r="C516" s="50"/>
      <c r="D516" s="50"/>
      <c r="E516" s="50"/>
    </row>
    <row r="517" spans="3:5" s="49" customFormat="1" x14ac:dyDescent="0.2">
      <c r="C517" s="50"/>
      <c r="D517" s="50"/>
      <c r="E517" s="50"/>
    </row>
    <row r="518" spans="3:5" s="49" customFormat="1" x14ac:dyDescent="0.2">
      <c r="C518" s="50"/>
      <c r="D518" s="50"/>
      <c r="E518" s="50"/>
    </row>
    <row r="519" spans="3:5" s="49" customFormat="1" x14ac:dyDescent="0.2">
      <c r="C519" s="50"/>
      <c r="D519" s="50"/>
      <c r="E519" s="50"/>
    </row>
    <row r="520" spans="3:5" s="49" customFormat="1" x14ac:dyDescent="0.2">
      <c r="C520" s="50"/>
      <c r="D520" s="50"/>
      <c r="E520" s="50"/>
    </row>
    <row r="521" spans="3:5" s="49" customFormat="1" x14ac:dyDescent="0.2">
      <c r="C521" s="50"/>
      <c r="D521" s="50"/>
      <c r="E521" s="50"/>
    </row>
    <row r="522" spans="3:5" s="49" customFormat="1" x14ac:dyDescent="0.2">
      <c r="C522" s="50"/>
      <c r="D522" s="50"/>
      <c r="E522" s="50"/>
    </row>
    <row r="523" spans="3:5" s="49" customFormat="1" x14ac:dyDescent="0.2">
      <c r="C523" s="50"/>
      <c r="D523" s="50"/>
      <c r="E523" s="50"/>
    </row>
    <row r="524" spans="3:5" s="49" customFormat="1" x14ac:dyDescent="0.2">
      <c r="C524" s="50"/>
      <c r="D524" s="50"/>
      <c r="E524" s="50"/>
    </row>
    <row r="525" spans="3:5" s="49" customFormat="1" x14ac:dyDescent="0.2">
      <c r="C525" s="50"/>
      <c r="D525" s="50"/>
      <c r="E525" s="50"/>
    </row>
    <row r="526" spans="3:5" s="49" customFormat="1" x14ac:dyDescent="0.2">
      <c r="C526" s="50"/>
      <c r="D526" s="50"/>
      <c r="E526" s="50"/>
    </row>
    <row r="527" spans="3:5" s="49" customFormat="1" x14ac:dyDescent="0.2">
      <c r="C527" s="50"/>
      <c r="D527" s="50"/>
      <c r="E527" s="50"/>
    </row>
    <row r="528" spans="3:5" s="49" customFormat="1" x14ac:dyDescent="0.2">
      <c r="C528" s="50"/>
      <c r="D528" s="50"/>
      <c r="E528" s="50"/>
    </row>
    <row r="529" spans="3:5" s="49" customFormat="1" x14ac:dyDescent="0.2">
      <c r="C529" s="50"/>
      <c r="D529" s="50"/>
      <c r="E529" s="50"/>
    </row>
    <row r="530" spans="3:5" s="49" customFormat="1" x14ac:dyDescent="0.2">
      <c r="C530" s="50"/>
      <c r="D530" s="50"/>
      <c r="E530" s="50"/>
    </row>
    <row r="531" spans="3:5" s="49" customFormat="1" x14ac:dyDescent="0.2">
      <c r="C531" s="50"/>
      <c r="D531" s="50"/>
      <c r="E531" s="50"/>
    </row>
    <row r="532" spans="3:5" s="49" customFormat="1" x14ac:dyDescent="0.2">
      <c r="C532" s="50"/>
      <c r="D532" s="50"/>
      <c r="E532" s="50"/>
    </row>
    <row r="533" spans="3:5" s="49" customFormat="1" x14ac:dyDescent="0.2">
      <c r="C533" s="50"/>
      <c r="D533" s="50"/>
      <c r="E533" s="50"/>
    </row>
    <row r="534" spans="3:5" s="49" customFormat="1" x14ac:dyDescent="0.2">
      <c r="C534" s="50"/>
      <c r="D534" s="50"/>
      <c r="E534" s="50"/>
    </row>
    <row r="535" spans="3:5" s="49" customFormat="1" x14ac:dyDescent="0.2">
      <c r="C535" s="50"/>
      <c r="D535" s="50"/>
      <c r="E535" s="50"/>
    </row>
    <row r="536" spans="3:5" s="49" customFormat="1" x14ac:dyDescent="0.2">
      <c r="C536" s="50"/>
      <c r="D536" s="50"/>
      <c r="E536" s="50"/>
    </row>
    <row r="537" spans="3:5" s="49" customFormat="1" x14ac:dyDescent="0.2">
      <c r="C537" s="50"/>
      <c r="D537" s="50"/>
      <c r="E537" s="50"/>
    </row>
    <row r="538" spans="3:5" s="49" customFormat="1" x14ac:dyDescent="0.2">
      <c r="C538" s="50"/>
      <c r="D538" s="50"/>
      <c r="E538" s="50"/>
    </row>
    <row r="539" spans="3:5" s="49" customFormat="1" x14ac:dyDescent="0.2">
      <c r="C539" s="50"/>
      <c r="D539" s="50"/>
      <c r="E539" s="50"/>
    </row>
    <row r="540" spans="3:5" s="49" customFormat="1" x14ac:dyDescent="0.2">
      <c r="C540" s="50"/>
      <c r="D540" s="50"/>
      <c r="E540" s="50"/>
    </row>
    <row r="541" spans="3:5" s="49" customFormat="1" x14ac:dyDescent="0.2">
      <c r="C541" s="50"/>
      <c r="D541" s="50"/>
      <c r="E541" s="50"/>
    </row>
    <row r="542" spans="3:5" s="49" customFormat="1" x14ac:dyDescent="0.2">
      <c r="C542" s="50"/>
      <c r="D542" s="50"/>
      <c r="E542" s="50"/>
    </row>
    <row r="543" spans="3:5" s="49" customFormat="1" x14ac:dyDescent="0.2">
      <c r="C543" s="50"/>
      <c r="D543" s="50"/>
      <c r="E543" s="50"/>
    </row>
    <row r="544" spans="3:5" s="49" customFormat="1" x14ac:dyDescent="0.2">
      <c r="C544" s="50"/>
      <c r="D544" s="50"/>
      <c r="E544" s="50"/>
    </row>
    <row r="545" spans="3:5" s="49" customFormat="1" x14ac:dyDescent="0.2">
      <c r="C545" s="50"/>
      <c r="D545" s="50"/>
      <c r="E545" s="50"/>
    </row>
    <row r="546" spans="3:5" s="49" customFormat="1" x14ac:dyDescent="0.2">
      <c r="C546" s="50"/>
      <c r="D546" s="50"/>
      <c r="E546" s="50"/>
    </row>
    <row r="547" spans="3:5" s="49" customFormat="1" x14ac:dyDescent="0.2">
      <c r="C547" s="50"/>
      <c r="D547" s="50"/>
      <c r="E547" s="50"/>
    </row>
    <row r="548" spans="3:5" s="49" customFormat="1" x14ac:dyDescent="0.2">
      <c r="C548" s="50"/>
      <c r="D548" s="50"/>
      <c r="E548" s="50"/>
    </row>
    <row r="549" spans="3:5" s="49" customFormat="1" x14ac:dyDescent="0.2">
      <c r="C549" s="50"/>
      <c r="D549" s="50"/>
      <c r="E549" s="50"/>
    </row>
    <row r="550" spans="3:5" s="49" customFormat="1" x14ac:dyDescent="0.2">
      <c r="C550" s="50"/>
      <c r="D550" s="50"/>
      <c r="E550" s="50"/>
    </row>
    <row r="551" spans="3:5" s="49" customFormat="1" x14ac:dyDescent="0.2">
      <c r="C551" s="50"/>
      <c r="D551" s="50"/>
      <c r="E551" s="50"/>
    </row>
    <row r="552" spans="3:5" s="49" customFormat="1" x14ac:dyDescent="0.2">
      <c r="C552" s="50"/>
      <c r="D552" s="50"/>
      <c r="E552" s="50"/>
    </row>
    <row r="553" spans="3:5" s="49" customFormat="1" x14ac:dyDescent="0.2">
      <c r="C553" s="50"/>
      <c r="D553" s="50"/>
      <c r="E553" s="50"/>
    </row>
    <row r="554" spans="3:5" s="49" customFormat="1" x14ac:dyDescent="0.2">
      <c r="C554" s="50"/>
      <c r="D554" s="50"/>
      <c r="E554" s="50"/>
    </row>
    <row r="555" spans="3:5" s="49" customFormat="1" x14ac:dyDescent="0.2">
      <c r="C555" s="50"/>
      <c r="D555" s="50"/>
      <c r="E555" s="50"/>
    </row>
    <row r="556" spans="3:5" s="49" customFormat="1" x14ac:dyDescent="0.2">
      <c r="C556" s="50"/>
      <c r="D556" s="50"/>
      <c r="E556" s="50"/>
    </row>
    <row r="557" spans="3:5" s="49" customFormat="1" x14ac:dyDescent="0.2">
      <c r="C557" s="50"/>
      <c r="D557" s="50"/>
      <c r="E557" s="50"/>
    </row>
    <row r="558" spans="3:5" s="49" customFormat="1" x14ac:dyDescent="0.2">
      <c r="C558" s="50"/>
      <c r="D558" s="50"/>
      <c r="E558" s="50"/>
    </row>
    <row r="559" spans="3:5" s="49" customFormat="1" x14ac:dyDescent="0.2">
      <c r="C559" s="50"/>
      <c r="D559" s="50"/>
      <c r="E559" s="50"/>
    </row>
    <row r="560" spans="3:5" s="49" customFormat="1" x14ac:dyDescent="0.2">
      <c r="C560" s="50"/>
      <c r="D560" s="50"/>
      <c r="E560" s="50"/>
    </row>
    <row r="561" spans="3:5" s="49" customFormat="1" x14ac:dyDescent="0.2">
      <c r="C561" s="50"/>
      <c r="D561" s="50"/>
      <c r="E561" s="50"/>
    </row>
    <row r="562" spans="3:5" s="49" customFormat="1" x14ac:dyDescent="0.2">
      <c r="C562" s="50"/>
      <c r="D562" s="50"/>
      <c r="E562" s="50"/>
    </row>
    <row r="563" spans="3:5" s="49" customFormat="1" x14ac:dyDescent="0.2">
      <c r="C563" s="50"/>
      <c r="D563" s="50"/>
      <c r="E563" s="50"/>
    </row>
    <row r="564" spans="3:5" s="49" customFormat="1" x14ac:dyDescent="0.2">
      <c r="C564" s="50"/>
      <c r="D564" s="50"/>
      <c r="E564" s="50"/>
    </row>
    <row r="565" spans="3:5" s="49" customFormat="1" x14ac:dyDescent="0.2">
      <c r="C565" s="50"/>
      <c r="D565" s="50"/>
      <c r="E565" s="50"/>
    </row>
    <row r="566" spans="3:5" s="49" customFormat="1" x14ac:dyDescent="0.2">
      <c r="C566" s="50"/>
      <c r="D566" s="50"/>
      <c r="E566" s="50"/>
    </row>
    <row r="567" spans="3:5" s="49" customFormat="1" x14ac:dyDescent="0.2">
      <c r="C567" s="50"/>
      <c r="D567" s="50"/>
      <c r="E567" s="50"/>
    </row>
    <row r="568" spans="3:5" s="49" customFormat="1" x14ac:dyDescent="0.2">
      <c r="C568" s="50"/>
      <c r="D568" s="50"/>
      <c r="E568" s="50"/>
    </row>
    <row r="569" spans="3:5" s="49" customFormat="1" x14ac:dyDescent="0.2">
      <c r="C569" s="50"/>
      <c r="D569" s="50"/>
      <c r="E569" s="50"/>
    </row>
    <row r="570" spans="3:5" s="49" customFormat="1" x14ac:dyDescent="0.2">
      <c r="C570" s="50"/>
      <c r="D570" s="50"/>
      <c r="E570" s="50"/>
    </row>
    <row r="571" spans="3:5" s="49" customFormat="1" x14ac:dyDescent="0.2">
      <c r="C571" s="50"/>
      <c r="D571" s="50"/>
      <c r="E571" s="50"/>
    </row>
    <row r="572" spans="3:5" s="49" customFormat="1" x14ac:dyDescent="0.2">
      <c r="C572" s="50"/>
      <c r="D572" s="50"/>
      <c r="E572" s="50"/>
    </row>
    <row r="573" spans="3:5" s="49" customFormat="1" x14ac:dyDescent="0.2">
      <c r="C573" s="50"/>
      <c r="D573" s="50"/>
      <c r="E573" s="50"/>
    </row>
    <row r="574" spans="3:5" s="49" customFormat="1" x14ac:dyDescent="0.2">
      <c r="C574" s="50"/>
      <c r="D574" s="50"/>
      <c r="E574" s="50"/>
    </row>
    <row r="575" spans="3:5" s="49" customFormat="1" x14ac:dyDescent="0.2">
      <c r="C575" s="50"/>
      <c r="D575" s="50"/>
      <c r="E575" s="50"/>
    </row>
    <row r="576" spans="3:5" s="49" customFormat="1" x14ac:dyDescent="0.2">
      <c r="C576" s="50"/>
      <c r="D576" s="50"/>
      <c r="E576" s="50"/>
    </row>
    <row r="577" spans="3:5" s="49" customFormat="1" x14ac:dyDescent="0.2">
      <c r="C577" s="50"/>
      <c r="D577" s="50"/>
      <c r="E577" s="50"/>
    </row>
    <row r="578" spans="3:5" s="49" customFormat="1" x14ac:dyDescent="0.2">
      <c r="C578" s="50"/>
      <c r="D578" s="50"/>
      <c r="E578" s="50"/>
    </row>
    <row r="579" spans="3:5" s="49" customFormat="1" x14ac:dyDescent="0.2">
      <c r="C579" s="50"/>
      <c r="D579" s="50"/>
      <c r="E579" s="50"/>
    </row>
    <row r="580" spans="3:5" s="49" customFormat="1" x14ac:dyDescent="0.2">
      <c r="C580" s="50"/>
      <c r="D580" s="50"/>
      <c r="E580" s="50"/>
    </row>
    <row r="581" spans="3:5" s="49" customFormat="1" x14ac:dyDescent="0.2">
      <c r="C581" s="50"/>
      <c r="D581" s="50"/>
      <c r="E581" s="50"/>
    </row>
    <row r="582" spans="3:5" s="49" customFormat="1" x14ac:dyDescent="0.2">
      <c r="C582" s="50"/>
      <c r="D582" s="50"/>
      <c r="E582" s="50"/>
    </row>
    <row r="583" spans="3:5" s="49" customFormat="1" x14ac:dyDescent="0.2">
      <c r="C583" s="50"/>
      <c r="D583" s="50"/>
      <c r="E583" s="50"/>
    </row>
    <row r="584" spans="3:5" s="49" customFormat="1" x14ac:dyDescent="0.2">
      <c r="C584" s="50"/>
      <c r="D584" s="50"/>
      <c r="E584" s="50"/>
    </row>
    <row r="585" spans="3:5" s="49" customFormat="1" x14ac:dyDescent="0.2">
      <c r="C585" s="50"/>
      <c r="D585" s="50"/>
      <c r="E585" s="50"/>
    </row>
    <row r="586" spans="3:5" s="49" customFormat="1" x14ac:dyDescent="0.2">
      <c r="C586" s="50"/>
      <c r="D586" s="50"/>
      <c r="E586" s="50"/>
    </row>
    <row r="587" spans="3:5" s="49" customFormat="1" x14ac:dyDescent="0.2">
      <c r="C587" s="50"/>
      <c r="D587" s="50"/>
      <c r="E587" s="50"/>
    </row>
    <row r="588" spans="3:5" s="49" customFormat="1" x14ac:dyDescent="0.2">
      <c r="C588" s="50"/>
      <c r="D588" s="50"/>
      <c r="E588" s="50"/>
    </row>
    <row r="589" spans="3:5" s="49" customFormat="1" x14ac:dyDescent="0.2">
      <c r="C589" s="50"/>
      <c r="D589" s="50"/>
      <c r="E589" s="50"/>
    </row>
    <row r="590" spans="3:5" s="49" customFormat="1" x14ac:dyDescent="0.2">
      <c r="C590" s="50"/>
      <c r="D590" s="50"/>
      <c r="E590" s="50"/>
    </row>
    <row r="591" spans="3:5" s="49" customFormat="1" x14ac:dyDescent="0.2">
      <c r="C591" s="50"/>
      <c r="D591" s="50"/>
      <c r="E591" s="50"/>
    </row>
    <row r="592" spans="3:5" s="49" customFormat="1" x14ac:dyDescent="0.2">
      <c r="C592" s="50"/>
      <c r="D592" s="50"/>
      <c r="E592" s="50"/>
    </row>
    <row r="593" spans="3:5" s="49" customFormat="1" x14ac:dyDescent="0.2">
      <c r="C593" s="50"/>
      <c r="D593" s="50"/>
      <c r="E593" s="50"/>
    </row>
    <row r="594" spans="3:5" s="49" customFormat="1" x14ac:dyDescent="0.2">
      <c r="C594" s="50"/>
      <c r="D594" s="50"/>
      <c r="E594" s="50"/>
    </row>
    <row r="595" spans="3:5" s="49" customFormat="1" x14ac:dyDescent="0.2">
      <c r="C595" s="50"/>
      <c r="D595" s="50"/>
      <c r="E595" s="50"/>
    </row>
    <row r="596" spans="3:5" s="49" customFormat="1" x14ac:dyDescent="0.2">
      <c r="C596" s="50"/>
      <c r="D596" s="50"/>
      <c r="E596" s="50"/>
    </row>
    <row r="597" spans="3:5" s="49" customFormat="1" x14ac:dyDescent="0.2">
      <c r="C597" s="50"/>
      <c r="D597" s="50"/>
      <c r="E597" s="50"/>
    </row>
    <row r="598" spans="3:5" s="49" customFormat="1" x14ac:dyDescent="0.2">
      <c r="C598" s="50"/>
      <c r="D598" s="50"/>
      <c r="E598" s="50"/>
    </row>
    <row r="599" spans="3:5" s="49" customFormat="1" x14ac:dyDescent="0.2">
      <c r="C599" s="50"/>
      <c r="D599" s="50"/>
      <c r="E599" s="50"/>
    </row>
    <row r="600" spans="3:5" s="49" customFormat="1" x14ac:dyDescent="0.2">
      <c r="C600" s="50"/>
      <c r="D600" s="50"/>
      <c r="E600" s="50"/>
    </row>
    <row r="601" spans="3:5" s="49" customFormat="1" x14ac:dyDescent="0.2">
      <c r="C601" s="50"/>
      <c r="D601" s="50"/>
      <c r="E601" s="50"/>
    </row>
    <row r="602" spans="3:5" s="49" customFormat="1" x14ac:dyDescent="0.2">
      <c r="C602" s="50"/>
      <c r="D602" s="50"/>
      <c r="E602" s="50"/>
    </row>
    <row r="603" spans="3:5" s="49" customFormat="1" x14ac:dyDescent="0.2">
      <c r="C603" s="50"/>
      <c r="D603" s="50"/>
      <c r="E603" s="50"/>
    </row>
    <row r="604" spans="3:5" s="49" customFormat="1" x14ac:dyDescent="0.2">
      <c r="C604" s="50"/>
      <c r="D604" s="50"/>
      <c r="E604" s="50"/>
    </row>
    <row r="605" spans="3:5" s="49" customFormat="1" x14ac:dyDescent="0.2">
      <c r="C605" s="50"/>
      <c r="D605" s="50"/>
      <c r="E605" s="50"/>
    </row>
    <row r="606" spans="3:5" s="49" customFormat="1" x14ac:dyDescent="0.2">
      <c r="C606" s="50"/>
      <c r="D606" s="50"/>
      <c r="E606" s="50"/>
    </row>
    <row r="607" spans="3:5" s="49" customFormat="1" x14ac:dyDescent="0.2">
      <c r="C607" s="50"/>
      <c r="D607" s="50"/>
      <c r="E607" s="50"/>
    </row>
    <row r="608" spans="3:5" s="49" customFormat="1" x14ac:dyDescent="0.2">
      <c r="C608" s="50"/>
      <c r="D608" s="50"/>
      <c r="E608" s="50"/>
    </row>
    <row r="609" spans="3:5" s="49" customFormat="1" x14ac:dyDescent="0.2">
      <c r="C609" s="50"/>
      <c r="D609" s="50"/>
      <c r="E609" s="50"/>
    </row>
    <row r="610" spans="3:5" s="49" customFormat="1" x14ac:dyDescent="0.2">
      <c r="C610" s="50"/>
      <c r="D610" s="50"/>
      <c r="E610" s="50"/>
    </row>
    <row r="611" spans="3:5" s="49" customFormat="1" x14ac:dyDescent="0.2">
      <c r="C611" s="50"/>
      <c r="D611" s="50"/>
      <c r="E611" s="50"/>
    </row>
    <row r="612" spans="3:5" s="49" customFormat="1" x14ac:dyDescent="0.2">
      <c r="C612" s="50"/>
      <c r="D612" s="50"/>
      <c r="E612" s="50"/>
    </row>
    <row r="613" spans="3:5" s="49" customFormat="1" x14ac:dyDescent="0.2">
      <c r="C613" s="50"/>
      <c r="D613" s="50"/>
      <c r="E613" s="50"/>
    </row>
    <row r="614" spans="3:5" s="49" customFormat="1" x14ac:dyDescent="0.2">
      <c r="C614" s="50"/>
      <c r="D614" s="50"/>
      <c r="E614" s="50"/>
    </row>
    <row r="615" spans="3:5" s="49" customFormat="1" x14ac:dyDescent="0.2">
      <c r="C615" s="50"/>
      <c r="D615" s="50"/>
      <c r="E615" s="50"/>
    </row>
    <row r="616" spans="3:5" s="49" customFormat="1" x14ac:dyDescent="0.2">
      <c r="C616" s="50"/>
      <c r="D616" s="50"/>
      <c r="E616" s="50"/>
    </row>
    <row r="617" spans="3:5" s="49" customFormat="1" x14ac:dyDescent="0.2">
      <c r="C617" s="50"/>
      <c r="D617" s="50"/>
      <c r="E617" s="50"/>
    </row>
    <row r="618" spans="3:5" s="49" customFormat="1" x14ac:dyDescent="0.2">
      <c r="C618" s="50"/>
      <c r="D618" s="50"/>
      <c r="E618" s="50"/>
    </row>
    <row r="619" spans="3:5" s="49" customFormat="1" x14ac:dyDescent="0.2">
      <c r="C619" s="50"/>
      <c r="D619" s="50"/>
      <c r="E619" s="50"/>
    </row>
    <row r="620" spans="3:5" s="49" customFormat="1" x14ac:dyDescent="0.2">
      <c r="C620" s="50"/>
      <c r="D620" s="50"/>
      <c r="E620" s="50"/>
    </row>
    <row r="621" spans="3:5" s="49" customFormat="1" x14ac:dyDescent="0.2">
      <c r="C621" s="50"/>
      <c r="D621" s="50"/>
      <c r="E621" s="50"/>
    </row>
    <row r="622" spans="3:5" s="49" customFormat="1" x14ac:dyDescent="0.2">
      <c r="C622" s="50"/>
      <c r="D622" s="50"/>
      <c r="E622" s="50"/>
    </row>
    <row r="623" spans="3:5" s="49" customFormat="1" x14ac:dyDescent="0.2">
      <c r="C623" s="50"/>
      <c r="D623" s="50"/>
      <c r="E623" s="50"/>
    </row>
    <row r="624" spans="3:5" s="49" customFormat="1" x14ac:dyDescent="0.2">
      <c r="C624" s="50"/>
      <c r="D624" s="50"/>
      <c r="E624" s="50"/>
    </row>
    <row r="625" spans="3:5" s="49" customFormat="1" x14ac:dyDescent="0.2">
      <c r="C625" s="50"/>
      <c r="D625" s="50"/>
      <c r="E625" s="50"/>
    </row>
    <row r="626" spans="3:5" s="49" customFormat="1" x14ac:dyDescent="0.2">
      <c r="C626" s="50"/>
      <c r="D626" s="50"/>
      <c r="E626" s="50"/>
    </row>
    <row r="627" spans="3:5" s="49" customFormat="1" x14ac:dyDescent="0.2">
      <c r="C627" s="50"/>
      <c r="D627" s="50"/>
      <c r="E627" s="50"/>
    </row>
    <row r="628" spans="3:5" s="49" customFormat="1" x14ac:dyDescent="0.2">
      <c r="C628" s="50"/>
      <c r="D628" s="50"/>
      <c r="E628" s="50"/>
    </row>
    <row r="629" spans="3:5" s="49" customFormat="1" x14ac:dyDescent="0.2">
      <c r="C629" s="50"/>
      <c r="D629" s="50"/>
      <c r="E629" s="50"/>
    </row>
    <row r="630" spans="3:5" s="49" customFormat="1" x14ac:dyDescent="0.2">
      <c r="C630" s="50"/>
      <c r="D630" s="50"/>
      <c r="E630" s="50"/>
    </row>
    <row r="631" spans="3:5" s="49" customFormat="1" x14ac:dyDescent="0.2">
      <c r="C631" s="50"/>
      <c r="D631" s="50"/>
      <c r="E631" s="50"/>
    </row>
    <row r="632" spans="3:5" s="49" customFormat="1" x14ac:dyDescent="0.2">
      <c r="C632" s="50"/>
      <c r="D632" s="50"/>
      <c r="E632" s="50"/>
    </row>
    <row r="633" spans="3:5" s="49" customFormat="1" x14ac:dyDescent="0.2">
      <c r="C633" s="50"/>
      <c r="D633" s="50"/>
      <c r="E633" s="50"/>
    </row>
    <row r="634" spans="3:5" s="49" customFormat="1" x14ac:dyDescent="0.2">
      <c r="C634" s="50"/>
      <c r="D634" s="50"/>
      <c r="E634" s="50"/>
    </row>
    <row r="635" spans="3:5" s="49" customFormat="1" x14ac:dyDescent="0.2">
      <c r="C635" s="50"/>
      <c r="D635" s="50"/>
      <c r="E635" s="50"/>
    </row>
    <row r="636" spans="3:5" s="49" customFormat="1" x14ac:dyDescent="0.2">
      <c r="C636" s="50"/>
      <c r="D636" s="50"/>
      <c r="E636" s="50"/>
    </row>
    <row r="637" spans="3:5" s="49" customFormat="1" x14ac:dyDescent="0.2">
      <c r="C637" s="50"/>
      <c r="D637" s="50"/>
      <c r="E637" s="50"/>
    </row>
    <row r="638" spans="3:5" s="49" customFormat="1" x14ac:dyDescent="0.2">
      <c r="C638" s="50"/>
      <c r="D638" s="50"/>
      <c r="E638" s="50"/>
    </row>
    <row r="639" spans="3:5" s="49" customFormat="1" x14ac:dyDescent="0.2">
      <c r="C639" s="50"/>
      <c r="D639" s="50"/>
      <c r="E639" s="50"/>
    </row>
    <row r="640" spans="3:5" s="49" customFormat="1" x14ac:dyDescent="0.2">
      <c r="C640" s="50"/>
      <c r="D640" s="50"/>
      <c r="E640" s="50"/>
    </row>
    <row r="641" spans="3:5" s="49" customFormat="1" x14ac:dyDescent="0.2">
      <c r="C641" s="50"/>
      <c r="D641" s="50"/>
      <c r="E641" s="50"/>
    </row>
    <row r="642" spans="3:5" s="49" customFormat="1" x14ac:dyDescent="0.2">
      <c r="C642" s="50"/>
      <c r="D642" s="50"/>
      <c r="E642" s="50"/>
    </row>
    <row r="643" spans="3:5" s="49" customFormat="1" x14ac:dyDescent="0.2">
      <c r="C643" s="50"/>
      <c r="D643" s="50"/>
      <c r="E643" s="50"/>
    </row>
    <row r="644" spans="3:5" s="49" customFormat="1" x14ac:dyDescent="0.2">
      <c r="C644" s="50"/>
      <c r="D644" s="50"/>
      <c r="E644" s="50"/>
    </row>
    <row r="645" spans="3:5" s="49" customFormat="1" x14ac:dyDescent="0.2">
      <c r="C645" s="50"/>
      <c r="D645" s="50"/>
      <c r="E645" s="50"/>
    </row>
    <row r="646" spans="3:5" s="49" customFormat="1" x14ac:dyDescent="0.2">
      <c r="C646" s="50"/>
      <c r="D646" s="50"/>
      <c r="E646" s="50"/>
    </row>
    <row r="647" spans="3:5" s="49" customFormat="1" x14ac:dyDescent="0.2">
      <c r="C647" s="50"/>
      <c r="D647" s="50"/>
      <c r="E647" s="50"/>
    </row>
    <row r="648" spans="3:5" s="49" customFormat="1" x14ac:dyDescent="0.2">
      <c r="C648" s="50"/>
      <c r="D648" s="50"/>
      <c r="E648" s="50"/>
    </row>
    <row r="649" spans="3:5" s="49" customFormat="1" x14ac:dyDescent="0.2">
      <c r="C649" s="50"/>
      <c r="D649" s="50"/>
      <c r="E649" s="50"/>
    </row>
    <row r="650" spans="3:5" s="49" customFormat="1" x14ac:dyDescent="0.2">
      <c r="C650" s="50"/>
      <c r="D650" s="50"/>
      <c r="E650" s="50"/>
    </row>
    <row r="651" spans="3:5" s="49" customFormat="1" x14ac:dyDescent="0.2">
      <c r="C651" s="50"/>
      <c r="D651" s="50"/>
      <c r="E651" s="50"/>
    </row>
    <row r="652" spans="3:5" s="49" customFormat="1" x14ac:dyDescent="0.2">
      <c r="C652" s="50"/>
      <c r="D652" s="50"/>
      <c r="E652" s="50"/>
    </row>
    <row r="653" spans="3:5" s="49" customFormat="1" x14ac:dyDescent="0.2">
      <c r="C653" s="50"/>
      <c r="D653" s="50"/>
      <c r="E653" s="50"/>
    </row>
    <row r="654" spans="3:5" s="49" customFormat="1" x14ac:dyDescent="0.2">
      <c r="C654" s="50"/>
      <c r="D654" s="50"/>
      <c r="E654" s="50"/>
    </row>
    <row r="655" spans="3:5" s="49" customFormat="1" x14ac:dyDescent="0.2">
      <c r="C655" s="50"/>
      <c r="D655" s="50"/>
      <c r="E655" s="50"/>
    </row>
    <row r="656" spans="3:5" s="49" customFormat="1" x14ac:dyDescent="0.2">
      <c r="C656" s="50"/>
      <c r="D656" s="50"/>
      <c r="E656" s="50"/>
    </row>
    <row r="657" spans="3:5" s="49" customFormat="1" x14ac:dyDescent="0.2">
      <c r="C657" s="50"/>
      <c r="D657" s="50"/>
      <c r="E657" s="50"/>
    </row>
    <row r="658" spans="3:5" s="49" customFormat="1" x14ac:dyDescent="0.2">
      <c r="C658" s="50"/>
      <c r="D658" s="50"/>
      <c r="E658" s="50"/>
    </row>
    <row r="659" spans="3:5" s="49" customFormat="1" x14ac:dyDescent="0.2">
      <c r="C659" s="50"/>
      <c r="D659" s="50"/>
      <c r="E659" s="50"/>
    </row>
    <row r="660" spans="3:5" s="49" customFormat="1" x14ac:dyDescent="0.2">
      <c r="C660" s="50"/>
      <c r="D660" s="50"/>
      <c r="E660" s="50"/>
    </row>
    <row r="661" spans="3:5" s="49" customFormat="1" x14ac:dyDescent="0.2">
      <c r="C661" s="50"/>
      <c r="D661" s="50"/>
      <c r="E661" s="50"/>
    </row>
    <row r="662" spans="3:5" s="49" customFormat="1" x14ac:dyDescent="0.2">
      <c r="C662" s="50"/>
      <c r="D662" s="50"/>
      <c r="E662" s="50"/>
    </row>
    <row r="663" spans="3:5" s="49" customFormat="1" x14ac:dyDescent="0.2">
      <c r="C663" s="50"/>
      <c r="D663" s="50"/>
      <c r="E663" s="50"/>
    </row>
    <row r="664" spans="3:5" s="49" customFormat="1" x14ac:dyDescent="0.2">
      <c r="C664" s="50"/>
      <c r="D664" s="50"/>
      <c r="E664" s="50"/>
    </row>
    <row r="665" spans="3:5" s="49" customFormat="1" x14ac:dyDescent="0.2">
      <c r="C665" s="50"/>
      <c r="D665" s="50"/>
      <c r="E665" s="50"/>
    </row>
    <row r="666" spans="3:5" s="49" customFormat="1" x14ac:dyDescent="0.2">
      <c r="C666" s="50"/>
      <c r="D666" s="50"/>
      <c r="E666" s="50"/>
    </row>
    <row r="667" spans="3:5" s="49" customFormat="1" x14ac:dyDescent="0.2">
      <c r="C667" s="50"/>
      <c r="D667" s="50"/>
      <c r="E667" s="50"/>
    </row>
    <row r="668" spans="3:5" s="49" customFormat="1" x14ac:dyDescent="0.2">
      <c r="C668" s="50"/>
      <c r="D668" s="50"/>
      <c r="E668" s="50"/>
    </row>
    <row r="669" spans="3:5" s="49" customFormat="1" x14ac:dyDescent="0.2">
      <c r="C669" s="50"/>
      <c r="D669" s="50"/>
      <c r="E669" s="50"/>
    </row>
    <row r="670" spans="3:5" s="49" customFormat="1" x14ac:dyDescent="0.2">
      <c r="C670" s="50"/>
      <c r="D670" s="50"/>
      <c r="E670" s="50"/>
    </row>
    <row r="671" spans="3:5" s="49" customFormat="1" x14ac:dyDescent="0.2">
      <c r="C671" s="50"/>
      <c r="D671" s="50"/>
      <c r="E671" s="50"/>
    </row>
    <row r="672" spans="3:5" s="49" customFormat="1" x14ac:dyDescent="0.2">
      <c r="C672" s="50"/>
      <c r="D672" s="50"/>
      <c r="E672" s="50"/>
    </row>
    <row r="673" spans="3:5" s="49" customFormat="1" x14ac:dyDescent="0.2">
      <c r="C673" s="50"/>
      <c r="D673" s="50"/>
      <c r="E673" s="50"/>
    </row>
    <row r="674" spans="3:5" s="49" customFormat="1" x14ac:dyDescent="0.2">
      <c r="C674" s="50"/>
      <c r="D674" s="50"/>
      <c r="E674" s="50"/>
    </row>
    <row r="675" spans="3:5" s="49" customFormat="1" x14ac:dyDescent="0.2">
      <c r="C675" s="50"/>
      <c r="D675" s="50"/>
      <c r="E675" s="50"/>
    </row>
    <row r="676" spans="3:5" s="49" customFormat="1" x14ac:dyDescent="0.2">
      <c r="C676" s="50"/>
      <c r="D676" s="50"/>
      <c r="E676" s="50"/>
    </row>
    <row r="677" spans="3:5" s="49" customFormat="1" x14ac:dyDescent="0.2">
      <c r="C677" s="50"/>
      <c r="D677" s="50"/>
      <c r="E677" s="50"/>
    </row>
    <row r="678" spans="3:5" s="49" customFormat="1" x14ac:dyDescent="0.2">
      <c r="C678" s="50"/>
      <c r="D678" s="50"/>
      <c r="E678" s="50"/>
    </row>
    <row r="679" spans="3:5" s="49" customFormat="1" x14ac:dyDescent="0.2">
      <c r="C679" s="50"/>
      <c r="D679" s="50"/>
      <c r="E679" s="50"/>
    </row>
    <row r="680" spans="3:5" s="49" customFormat="1" x14ac:dyDescent="0.2">
      <c r="C680" s="50"/>
      <c r="D680" s="50"/>
      <c r="E680" s="50"/>
    </row>
    <row r="681" spans="3:5" s="49" customFormat="1" x14ac:dyDescent="0.2">
      <c r="C681" s="50"/>
      <c r="D681" s="50"/>
      <c r="E681" s="50"/>
    </row>
    <row r="682" spans="3:5" s="49" customFormat="1" x14ac:dyDescent="0.2">
      <c r="C682" s="50"/>
      <c r="D682" s="50"/>
      <c r="E682" s="50"/>
    </row>
    <row r="683" spans="3:5" s="49" customFormat="1" x14ac:dyDescent="0.2">
      <c r="C683" s="50"/>
      <c r="D683" s="50"/>
      <c r="E683" s="50"/>
    </row>
    <row r="684" spans="3:5" s="49" customFormat="1" x14ac:dyDescent="0.2">
      <c r="C684" s="50"/>
      <c r="D684" s="50"/>
      <c r="E684" s="50"/>
    </row>
    <row r="685" spans="3:5" s="49" customFormat="1" x14ac:dyDescent="0.2">
      <c r="C685" s="50"/>
      <c r="D685" s="50"/>
      <c r="E685" s="50"/>
    </row>
    <row r="686" spans="3:5" s="49" customFormat="1" x14ac:dyDescent="0.2">
      <c r="C686" s="50"/>
      <c r="D686" s="50"/>
      <c r="E686" s="50"/>
    </row>
    <row r="687" spans="3:5" s="49" customFormat="1" x14ac:dyDescent="0.2">
      <c r="C687" s="50"/>
      <c r="D687" s="50"/>
      <c r="E687" s="50"/>
    </row>
    <row r="688" spans="3:5" s="49" customFormat="1" x14ac:dyDescent="0.2">
      <c r="C688" s="50"/>
      <c r="D688" s="50"/>
      <c r="E688" s="50"/>
    </row>
    <row r="689" spans="3:5" s="49" customFormat="1" x14ac:dyDescent="0.2">
      <c r="C689" s="50"/>
      <c r="D689" s="50"/>
      <c r="E689" s="50"/>
    </row>
    <row r="690" spans="3:5" s="49" customFormat="1" x14ac:dyDescent="0.2">
      <c r="C690" s="50"/>
      <c r="D690" s="50"/>
      <c r="E690" s="50"/>
    </row>
    <row r="691" spans="3:5" s="49" customFormat="1" x14ac:dyDescent="0.2">
      <c r="C691" s="50"/>
      <c r="D691" s="50"/>
      <c r="E691" s="50"/>
    </row>
    <row r="692" spans="3:5" s="49" customFormat="1" x14ac:dyDescent="0.2">
      <c r="C692" s="50"/>
      <c r="D692" s="50"/>
      <c r="E692" s="50"/>
    </row>
    <row r="693" spans="3:5" s="49" customFormat="1" x14ac:dyDescent="0.2">
      <c r="C693" s="50"/>
      <c r="D693" s="50"/>
      <c r="E693" s="50"/>
    </row>
    <row r="694" spans="3:5" s="49" customFormat="1" x14ac:dyDescent="0.2">
      <c r="C694" s="50"/>
      <c r="D694" s="50"/>
      <c r="E694" s="50"/>
    </row>
    <row r="695" spans="3:5" s="49" customFormat="1" x14ac:dyDescent="0.2">
      <c r="C695" s="50"/>
      <c r="D695" s="50"/>
      <c r="E695" s="50"/>
    </row>
    <row r="696" spans="3:5" s="49" customFormat="1" x14ac:dyDescent="0.2">
      <c r="C696" s="50"/>
      <c r="D696" s="50"/>
      <c r="E696" s="50"/>
    </row>
    <row r="697" spans="3:5" s="49" customFormat="1" x14ac:dyDescent="0.2">
      <c r="C697" s="50"/>
      <c r="D697" s="50"/>
      <c r="E697" s="50"/>
    </row>
    <row r="698" spans="3:5" s="49" customFormat="1" x14ac:dyDescent="0.2">
      <c r="C698" s="50"/>
      <c r="D698" s="50"/>
      <c r="E698" s="50"/>
    </row>
    <row r="699" spans="3:5" s="49" customFormat="1" x14ac:dyDescent="0.2">
      <c r="C699" s="50"/>
      <c r="D699" s="50"/>
      <c r="E699" s="50"/>
    </row>
    <row r="700" spans="3:5" s="49" customFormat="1" x14ac:dyDescent="0.2">
      <c r="C700" s="50"/>
      <c r="D700" s="50"/>
      <c r="E700" s="50"/>
    </row>
    <row r="701" spans="3:5" s="49" customFormat="1" x14ac:dyDescent="0.2">
      <c r="C701" s="50"/>
      <c r="D701" s="50"/>
      <c r="E701" s="50"/>
    </row>
    <row r="702" spans="3:5" s="49" customFormat="1" x14ac:dyDescent="0.2">
      <c r="C702" s="50"/>
      <c r="D702" s="50"/>
      <c r="E702" s="50"/>
    </row>
    <row r="703" spans="3:5" s="49" customFormat="1" x14ac:dyDescent="0.2">
      <c r="C703" s="50"/>
      <c r="D703" s="50"/>
      <c r="E703" s="50"/>
    </row>
    <row r="704" spans="3:5" s="49" customFormat="1" x14ac:dyDescent="0.2">
      <c r="C704" s="50"/>
      <c r="D704" s="50"/>
      <c r="E704" s="50"/>
    </row>
    <row r="705" spans="3:5" s="49" customFormat="1" x14ac:dyDescent="0.2">
      <c r="C705" s="50"/>
      <c r="D705" s="50"/>
      <c r="E705" s="50"/>
    </row>
    <row r="706" spans="3:5" s="49" customFormat="1" x14ac:dyDescent="0.2">
      <c r="C706" s="50"/>
      <c r="D706" s="50"/>
      <c r="E706" s="50"/>
    </row>
    <row r="707" spans="3:5" s="49" customFormat="1" x14ac:dyDescent="0.2">
      <c r="C707" s="50"/>
      <c r="D707" s="50"/>
      <c r="E707" s="50"/>
    </row>
    <row r="708" spans="3:5" s="49" customFormat="1" x14ac:dyDescent="0.2">
      <c r="C708" s="50"/>
      <c r="D708" s="50"/>
      <c r="E708" s="50"/>
    </row>
    <row r="709" spans="3:5" s="49" customFormat="1" x14ac:dyDescent="0.2">
      <c r="C709" s="50"/>
      <c r="D709" s="50"/>
      <c r="E709" s="50"/>
    </row>
    <row r="710" spans="3:5" s="49" customFormat="1" x14ac:dyDescent="0.2">
      <c r="C710" s="50"/>
      <c r="D710" s="50"/>
      <c r="E710" s="50"/>
    </row>
    <row r="711" spans="3:5" s="49" customFormat="1" x14ac:dyDescent="0.2">
      <c r="C711" s="50"/>
      <c r="D711" s="50"/>
      <c r="E711" s="50"/>
    </row>
    <row r="712" spans="3:5" s="49" customFormat="1" x14ac:dyDescent="0.2">
      <c r="C712" s="50"/>
      <c r="D712" s="50"/>
      <c r="E712" s="50"/>
    </row>
    <row r="713" spans="3:5" s="49" customFormat="1" x14ac:dyDescent="0.2">
      <c r="C713" s="50"/>
      <c r="D713" s="50"/>
      <c r="E713" s="50"/>
    </row>
    <row r="714" spans="3:5" s="49" customFormat="1" x14ac:dyDescent="0.2">
      <c r="C714" s="50"/>
      <c r="D714" s="50"/>
      <c r="E714" s="50"/>
    </row>
    <row r="715" spans="3:5" s="49" customFormat="1" x14ac:dyDescent="0.2">
      <c r="C715" s="50"/>
      <c r="D715" s="50"/>
      <c r="E715" s="50"/>
    </row>
    <row r="716" spans="3:5" s="49" customFormat="1" x14ac:dyDescent="0.2">
      <c r="C716" s="50"/>
      <c r="D716" s="50"/>
      <c r="E716" s="50"/>
    </row>
    <row r="717" spans="3:5" s="49" customFormat="1" x14ac:dyDescent="0.2">
      <c r="C717" s="50"/>
      <c r="D717" s="50"/>
      <c r="E717" s="50"/>
    </row>
    <row r="718" spans="3:5" s="49" customFormat="1" x14ac:dyDescent="0.2">
      <c r="C718" s="50"/>
      <c r="D718" s="50"/>
      <c r="E718" s="50"/>
    </row>
    <row r="719" spans="3:5" s="49" customFormat="1" x14ac:dyDescent="0.2">
      <c r="C719" s="50"/>
      <c r="D719" s="50"/>
      <c r="E719" s="50"/>
    </row>
    <row r="720" spans="3:5" s="49" customFormat="1" x14ac:dyDescent="0.2">
      <c r="C720" s="50"/>
      <c r="D720" s="50"/>
      <c r="E720" s="50"/>
    </row>
    <row r="721" spans="3:5" s="49" customFormat="1" x14ac:dyDescent="0.2">
      <c r="C721" s="50"/>
      <c r="D721" s="50"/>
      <c r="E721" s="50"/>
    </row>
    <row r="722" spans="3:5" s="49" customFormat="1" x14ac:dyDescent="0.2">
      <c r="C722" s="50"/>
      <c r="D722" s="50"/>
      <c r="E722" s="50"/>
    </row>
    <row r="723" spans="3:5" s="49" customFormat="1" x14ac:dyDescent="0.2">
      <c r="C723" s="50"/>
      <c r="D723" s="50"/>
      <c r="E723" s="50"/>
    </row>
    <row r="724" spans="3:5" s="49" customFormat="1" x14ac:dyDescent="0.2">
      <c r="C724" s="50"/>
      <c r="D724" s="50"/>
      <c r="E724" s="50"/>
    </row>
  </sheetData>
  <mergeCells count="39">
    <mergeCell ref="N13:O13"/>
    <mergeCell ref="C11:N11"/>
    <mergeCell ref="A60:B60"/>
    <mergeCell ref="A17:A18"/>
    <mergeCell ref="B17:B18"/>
    <mergeCell ref="C17:C18"/>
    <mergeCell ref="C55:K55"/>
    <mergeCell ref="C53:K53"/>
    <mergeCell ref="C54:K54"/>
    <mergeCell ref="F17:K17"/>
    <mergeCell ref="L17:P17"/>
    <mergeCell ref="A13:G13"/>
    <mergeCell ref="K13:M13"/>
    <mergeCell ref="O15:P15"/>
    <mergeCell ref="D17:D18"/>
    <mergeCell ref="C7:N7"/>
    <mergeCell ref="A12:B12"/>
    <mergeCell ref="C12:N12"/>
    <mergeCell ref="A9:B9"/>
    <mergeCell ref="C8:N8"/>
    <mergeCell ref="C9:N9"/>
    <mergeCell ref="A11:B11"/>
    <mergeCell ref="A8:B8"/>
    <mergeCell ref="O1:P1"/>
    <mergeCell ref="A57:B57"/>
    <mergeCell ref="G57:H57"/>
    <mergeCell ref="D57:E57"/>
    <mergeCell ref="I57:M57"/>
    <mergeCell ref="N57:O57"/>
    <mergeCell ref="A10:B10"/>
    <mergeCell ref="C10:N10"/>
    <mergeCell ref="I15:K15"/>
    <mergeCell ref="E17:E18"/>
    <mergeCell ref="D2:H2"/>
    <mergeCell ref="C3:N3"/>
    <mergeCell ref="C4:N4"/>
    <mergeCell ref="A6:B6"/>
    <mergeCell ref="C6:N6"/>
    <mergeCell ref="A7:B7"/>
  </mergeCells>
  <phoneticPr fontId="0" type="noConversion"/>
  <pageMargins left="0.35" right="0.56000000000000005" top="0.52" bottom="0.51" header="0.5" footer="0.52"/>
  <pageSetup paperSize="9" scale="95" orientation="landscape" horizontalDpi="4294967295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04"/>
  <sheetViews>
    <sheetView zoomScale="130" zoomScaleNormal="130" zoomScaleSheetLayoutView="130" workbookViewId="0">
      <selection activeCell="C7" sqref="C7:N7"/>
    </sheetView>
  </sheetViews>
  <sheetFormatPr defaultRowHeight="12.75" x14ac:dyDescent="0.2"/>
  <cols>
    <col min="1" max="1" width="4.140625" style="54" customWidth="1"/>
    <col min="2" max="2" width="11.7109375" style="83" customWidth="1"/>
    <col min="3" max="3" width="32.28515625" style="68" customWidth="1"/>
    <col min="4" max="4" width="7" style="68" customWidth="1"/>
    <col min="5" max="5" width="7.28515625" style="68" customWidth="1"/>
    <col min="6" max="6" width="5.7109375" style="83" customWidth="1"/>
    <col min="7" max="7" width="5.42578125" style="54" customWidth="1"/>
    <col min="8" max="9" width="6.7109375" style="54" customWidth="1"/>
    <col min="10" max="10" width="6" style="54" customWidth="1"/>
    <col min="11" max="11" width="7" style="54" customWidth="1"/>
    <col min="12" max="13" width="8.28515625" style="54" customWidth="1"/>
    <col min="14" max="14" width="8.42578125" style="54" customWidth="1"/>
    <col min="15" max="15" width="8.140625" style="54" customWidth="1"/>
    <col min="16" max="16" width="9.85546875" style="54" customWidth="1"/>
    <col min="17" max="16384" width="9.140625" style="54"/>
  </cols>
  <sheetData>
    <row r="1" spans="1:16" s="49" customFormat="1" ht="18" customHeight="1" x14ac:dyDescent="0.2">
      <c r="C1" s="50"/>
      <c r="D1" s="50"/>
      <c r="E1" s="50"/>
      <c r="O1" s="267" t="s">
        <v>40</v>
      </c>
      <c r="P1" s="267"/>
    </row>
    <row r="2" spans="1:16" s="49" customFormat="1" ht="18" customHeight="1" x14ac:dyDescent="0.2">
      <c r="C2" s="50"/>
      <c r="D2" s="278" t="s">
        <v>41</v>
      </c>
      <c r="E2" s="278"/>
      <c r="F2" s="278"/>
      <c r="G2" s="278"/>
      <c r="H2" s="278"/>
      <c r="I2" s="51" t="s">
        <v>272</v>
      </c>
    </row>
    <row r="3" spans="1:16" s="49" customFormat="1" ht="18" customHeight="1" x14ac:dyDescent="0.2">
      <c r="C3" s="279" t="s">
        <v>319</v>
      </c>
      <c r="D3" s="279"/>
      <c r="E3" s="279"/>
      <c r="F3" s="279"/>
      <c r="G3" s="279"/>
      <c r="H3" s="279"/>
      <c r="I3" s="279"/>
      <c r="J3" s="279"/>
      <c r="K3" s="279"/>
      <c r="L3" s="279"/>
      <c r="M3" s="279"/>
      <c r="N3" s="279"/>
    </row>
    <row r="4" spans="1:16" s="49" customFormat="1" ht="12.75" customHeight="1" x14ac:dyDescent="0.2">
      <c r="C4" s="280" t="s">
        <v>25</v>
      </c>
      <c r="D4" s="280"/>
      <c r="E4" s="280"/>
      <c r="F4" s="280"/>
      <c r="G4" s="280"/>
      <c r="H4" s="280"/>
      <c r="I4" s="280"/>
      <c r="J4" s="280"/>
      <c r="K4" s="280"/>
      <c r="L4" s="280"/>
      <c r="M4" s="280"/>
      <c r="N4" s="280"/>
    </row>
    <row r="5" spans="1:16" s="49" customFormat="1" ht="12.75" customHeight="1" x14ac:dyDescent="0.2"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</row>
    <row r="6" spans="1:16" s="49" customFormat="1" ht="29.25" customHeight="1" x14ac:dyDescent="0.2">
      <c r="A6" s="273" t="s">
        <v>2</v>
      </c>
      <c r="B6" s="273"/>
      <c r="C6" s="281" t="str">
        <f>KOPS!D6</f>
        <v>Jelgavas pilsētas pašvaldības izglītības iestādes “Jelgavas 5. vidusskola”</v>
      </c>
      <c r="D6" s="281"/>
      <c r="E6" s="281"/>
      <c r="F6" s="281"/>
      <c r="G6" s="281"/>
      <c r="H6" s="281"/>
      <c r="I6" s="281"/>
      <c r="J6" s="281"/>
      <c r="K6" s="281"/>
      <c r="L6" s="281"/>
      <c r="M6" s="281"/>
      <c r="N6" s="281"/>
    </row>
    <row r="7" spans="1:16" s="49" customFormat="1" ht="29.25" customHeight="1" x14ac:dyDescent="0.2">
      <c r="A7" s="273" t="s">
        <v>3</v>
      </c>
      <c r="B7" s="273"/>
      <c r="C7" s="281" t="str">
        <f>KOPS!D7</f>
        <v xml:space="preserve">Jelgavas pilsētas pašvaldības izglītības iestādes “Jelgavas 5. vidusskolas” telpu vienkāršota atjaunošana </v>
      </c>
      <c r="D7" s="281"/>
      <c r="E7" s="281"/>
      <c r="F7" s="281"/>
      <c r="G7" s="281"/>
      <c r="H7" s="281"/>
      <c r="I7" s="281"/>
      <c r="J7" s="281"/>
      <c r="K7" s="281"/>
      <c r="L7" s="281"/>
      <c r="M7" s="281"/>
      <c r="N7" s="281"/>
    </row>
    <row r="8" spans="1:16" s="49" customFormat="1" ht="18.75" customHeight="1" x14ac:dyDescent="0.2">
      <c r="A8" s="273" t="s">
        <v>4</v>
      </c>
      <c r="B8" s="273"/>
      <c r="C8" s="281" t="str">
        <f>PBK!C15</f>
        <v>Aspazijas iela 20, Jelgava</v>
      </c>
      <c r="D8" s="281"/>
      <c r="E8" s="281"/>
      <c r="F8" s="281"/>
      <c r="G8" s="281"/>
      <c r="H8" s="281"/>
      <c r="I8" s="281"/>
      <c r="J8" s="281"/>
      <c r="K8" s="281"/>
      <c r="L8" s="281"/>
      <c r="M8" s="281"/>
      <c r="N8" s="281"/>
    </row>
    <row r="9" spans="1:16" s="49" customFormat="1" ht="18.75" customHeight="1" x14ac:dyDescent="0.2">
      <c r="A9" s="273" t="s">
        <v>12</v>
      </c>
      <c r="B9" s="273"/>
      <c r="C9" s="281" t="str">
        <f>PBK!C16</f>
        <v>Jelgavas pilsētas pašvaldības izglītības iestādes “Jelgavas 5. vidusskola”</v>
      </c>
      <c r="D9" s="281"/>
      <c r="E9" s="281"/>
      <c r="F9" s="281"/>
      <c r="G9" s="281"/>
      <c r="H9" s="281"/>
      <c r="I9" s="281"/>
      <c r="J9" s="281"/>
      <c r="K9" s="281"/>
      <c r="L9" s="281"/>
      <c r="M9" s="281"/>
      <c r="N9" s="281"/>
    </row>
    <row r="10" spans="1:16" s="49" customFormat="1" ht="18.75" customHeight="1" x14ac:dyDescent="0.2">
      <c r="A10" s="273" t="s">
        <v>5</v>
      </c>
      <c r="B10" s="273"/>
      <c r="C10" s="281"/>
      <c r="D10" s="281"/>
      <c r="E10" s="281"/>
      <c r="F10" s="281"/>
      <c r="G10" s="281"/>
      <c r="H10" s="281"/>
      <c r="I10" s="281"/>
      <c r="J10" s="281"/>
      <c r="K10" s="281"/>
      <c r="L10" s="281"/>
      <c r="M10" s="281"/>
      <c r="N10" s="281"/>
    </row>
    <row r="11" spans="1:16" s="49" customFormat="1" ht="18.75" customHeight="1" x14ac:dyDescent="0.2">
      <c r="A11" s="273" t="s">
        <v>13</v>
      </c>
      <c r="B11" s="273"/>
      <c r="C11" s="281"/>
      <c r="D11" s="281"/>
      <c r="E11" s="281"/>
      <c r="F11" s="281"/>
      <c r="G11" s="281"/>
      <c r="H11" s="281"/>
      <c r="I11" s="281"/>
      <c r="J11" s="281"/>
      <c r="K11" s="281"/>
      <c r="L11" s="281"/>
      <c r="M11" s="281"/>
      <c r="N11" s="281"/>
    </row>
    <row r="12" spans="1:16" s="49" customFormat="1" ht="18.75" customHeight="1" x14ac:dyDescent="0.2">
      <c r="A12" s="273"/>
      <c r="B12" s="273"/>
      <c r="C12" s="274"/>
      <c r="D12" s="274"/>
      <c r="E12" s="274"/>
      <c r="F12" s="274"/>
      <c r="G12" s="274"/>
      <c r="H12" s="274"/>
      <c r="I12" s="274"/>
      <c r="J12" s="274"/>
      <c r="K12" s="274"/>
      <c r="L12" s="274"/>
      <c r="M12" s="274"/>
      <c r="N12" s="274"/>
    </row>
    <row r="13" spans="1:16" s="49" customFormat="1" ht="17.25" customHeight="1" x14ac:dyDescent="0.2">
      <c r="A13" s="273" t="s">
        <v>350</v>
      </c>
      <c r="B13" s="273"/>
      <c r="C13" s="273"/>
      <c r="D13" s="273"/>
      <c r="E13" s="273"/>
      <c r="F13" s="273"/>
      <c r="G13" s="273"/>
      <c r="H13" s="53"/>
      <c r="I13" s="53"/>
      <c r="J13" s="53"/>
      <c r="K13" s="274" t="s">
        <v>42</v>
      </c>
      <c r="L13" s="274"/>
      <c r="M13" s="274"/>
      <c r="N13" s="282">
        <f>P35</f>
        <v>0</v>
      </c>
      <c r="O13" s="274"/>
      <c r="P13" s="51" t="s">
        <v>79</v>
      </c>
    </row>
    <row r="14" spans="1:16" x14ac:dyDescent="0.2">
      <c r="B14" s="54"/>
      <c r="C14" s="54"/>
      <c r="D14" s="54"/>
      <c r="E14" s="54"/>
      <c r="F14" s="54"/>
    </row>
    <row r="15" spans="1:16" x14ac:dyDescent="0.2">
      <c r="B15" s="54"/>
      <c r="C15" s="54"/>
      <c r="D15" s="54"/>
      <c r="E15" s="54"/>
      <c r="F15" s="54"/>
      <c r="I15" s="275" t="s">
        <v>43</v>
      </c>
      <c r="J15" s="275"/>
      <c r="K15" s="275"/>
      <c r="L15" s="55">
        <v>2016</v>
      </c>
      <c r="M15" s="55" t="s">
        <v>44</v>
      </c>
      <c r="N15" s="55"/>
      <c r="O15" s="292"/>
      <c r="P15" s="292"/>
    </row>
    <row r="16" spans="1:16" ht="13.5" thickBot="1" x14ac:dyDescent="0.25">
      <c r="B16" s="54"/>
      <c r="C16" s="54"/>
      <c r="D16" s="54"/>
      <c r="E16" s="54"/>
      <c r="F16" s="54"/>
    </row>
    <row r="17" spans="1:19" s="116" customFormat="1" ht="13.5" customHeight="1" x14ac:dyDescent="0.2">
      <c r="A17" s="283" t="s">
        <v>1</v>
      </c>
      <c r="B17" s="285" t="s">
        <v>45</v>
      </c>
      <c r="C17" s="285" t="s">
        <v>46</v>
      </c>
      <c r="D17" s="276" t="s">
        <v>47</v>
      </c>
      <c r="E17" s="276" t="s">
        <v>48</v>
      </c>
      <c r="F17" s="290" t="s">
        <v>49</v>
      </c>
      <c r="G17" s="290"/>
      <c r="H17" s="290"/>
      <c r="I17" s="290"/>
      <c r="J17" s="290"/>
      <c r="K17" s="290"/>
      <c r="L17" s="290" t="s">
        <v>50</v>
      </c>
      <c r="M17" s="290"/>
      <c r="N17" s="290"/>
      <c r="O17" s="290"/>
      <c r="P17" s="291"/>
      <c r="Q17" s="130"/>
    </row>
    <row r="18" spans="1:19" s="116" customFormat="1" ht="57.75" customHeight="1" x14ac:dyDescent="0.2">
      <c r="A18" s="284"/>
      <c r="B18" s="286"/>
      <c r="C18" s="286"/>
      <c r="D18" s="277"/>
      <c r="E18" s="277"/>
      <c r="F18" s="131" t="s">
        <v>51</v>
      </c>
      <c r="G18" s="131" t="s">
        <v>76</v>
      </c>
      <c r="H18" s="131" t="s">
        <v>73</v>
      </c>
      <c r="I18" s="131" t="s">
        <v>74</v>
      </c>
      <c r="J18" s="131" t="s">
        <v>75</v>
      </c>
      <c r="K18" s="131" t="s">
        <v>77</v>
      </c>
      <c r="L18" s="131" t="s">
        <v>52</v>
      </c>
      <c r="M18" s="131" t="s">
        <v>73</v>
      </c>
      <c r="N18" s="131" t="s">
        <v>74</v>
      </c>
      <c r="O18" s="131" t="s">
        <v>75</v>
      </c>
      <c r="P18" s="132" t="s">
        <v>78</v>
      </c>
      <c r="Q18" s="130"/>
    </row>
    <row r="19" spans="1:19" s="116" customFormat="1" ht="13.5" customHeight="1" thickBot="1" x14ac:dyDescent="0.25">
      <c r="A19" s="186" t="s">
        <v>53</v>
      </c>
      <c r="B19" s="187" t="s">
        <v>54</v>
      </c>
      <c r="C19" s="183">
        <v>3</v>
      </c>
      <c r="D19" s="188">
        <v>4</v>
      </c>
      <c r="E19" s="183">
        <v>5</v>
      </c>
      <c r="F19" s="188">
        <v>6</v>
      </c>
      <c r="G19" s="183">
        <v>7</v>
      </c>
      <c r="H19" s="183">
        <v>8</v>
      </c>
      <c r="I19" s="188">
        <v>9</v>
      </c>
      <c r="J19" s="188">
        <v>10</v>
      </c>
      <c r="K19" s="183">
        <v>11</v>
      </c>
      <c r="L19" s="183">
        <v>12</v>
      </c>
      <c r="M19" s="183">
        <v>13</v>
      </c>
      <c r="N19" s="188">
        <v>14</v>
      </c>
      <c r="O19" s="188">
        <v>15</v>
      </c>
      <c r="P19" s="189">
        <v>16</v>
      </c>
      <c r="Q19" s="130"/>
    </row>
    <row r="20" spans="1:19" s="98" customFormat="1" ht="27" customHeight="1" x14ac:dyDescent="0.2">
      <c r="A20" s="197"/>
      <c r="B20" s="198"/>
      <c r="C20" s="199" t="s">
        <v>320</v>
      </c>
      <c r="D20" s="200"/>
      <c r="E20" s="201"/>
      <c r="F20" s="202"/>
      <c r="G20" s="202"/>
      <c r="H20" s="202"/>
      <c r="I20" s="202"/>
      <c r="J20" s="202"/>
      <c r="K20" s="202"/>
      <c r="L20" s="202"/>
      <c r="M20" s="202"/>
      <c r="N20" s="202"/>
      <c r="O20" s="202"/>
      <c r="P20" s="203"/>
      <c r="R20" s="99"/>
      <c r="S20" s="99"/>
    </row>
    <row r="21" spans="1:19" s="126" customFormat="1" ht="14.25" customHeight="1" x14ac:dyDescent="0.2">
      <c r="A21" s="121">
        <v>1</v>
      </c>
      <c r="B21" s="122" t="s">
        <v>325</v>
      </c>
      <c r="C21" s="119" t="s">
        <v>326</v>
      </c>
      <c r="D21" s="224" t="s">
        <v>59</v>
      </c>
      <c r="E21" s="106">
        <v>1</v>
      </c>
      <c r="F21" s="123"/>
      <c r="G21" s="123"/>
      <c r="H21" s="114"/>
      <c r="I21" s="123"/>
      <c r="J21" s="123"/>
      <c r="K21" s="123"/>
      <c r="L21" s="123"/>
      <c r="M21" s="123"/>
      <c r="N21" s="123"/>
      <c r="O21" s="123"/>
      <c r="P21" s="124"/>
      <c r="Q21" s="125"/>
    </row>
    <row r="22" spans="1:19" s="126" customFormat="1" ht="14.25" customHeight="1" x14ac:dyDescent="0.2">
      <c r="A22" s="121">
        <v>2</v>
      </c>
      <c r="B22" s="122" t="s">
        <v>325</v>
      </c>
      <c r="C22" s="119" t="s">
        <v>327</v>
      </c>
      <c r="D22" s="105" t="s">
        <v>59</v>
      </c>
      <c r="E22" s="106">
        <v>1</v>
      </c>
      <c r="F22" s="123"/>
      <c r="G22" s="123"/>
      <c r="H22" s="114"/>
      <c r="I22" s="123"/>
      <c r="J22" s="123"/>
      <c r="K22" s="123"/>
      <c r="L22" s="123"/>
      <c r="M22" s="123"/>
      <c r="N22" s="123"/>
      <c r="O22" s="123"/>
      <c r="P22" s="124"/>
      <c r="S22" s="125"/>
    </row>
    <row r="23" spans="1:19" s="126" customFormat="1" ht="14.25" customHeight="1" x14ac:dyDescent="0.2">
      <c r="A23" s="121">
        <v>3</v>
      </c>
      <c r="B23" s="122" t="s">
        <v>325</v>
      </c>
      <c r="C23" s="119" t="s">
        <v>328</v>
      </c>
      <c r="D23" s="105" t="s">
        <v>58</v>
      </c>
      <c r="E23" s="106">
        <v>1</v>
      </c>
      <c r="F23" s="123"/>
      <c r="G23" s="123"/>
      <c r="H23" s="114"/>
      <c r="I23" s="123"/>
      <c r="J23" s="123"/>
      <c r="K23" s="123"/>
      <c r="L23" s="123"/>
      <c r="M23" s="123"/>
      <c r="N23" s="123"/>
      <c r="O23" s="123"/>
      <c r="P23" s="124"/>
      <c r="S23" s="125"/>
    </row>
    <row r="24" spans="1:19" s="98" customFormat="1" ht="14.25" customHeight="1" x14ac:dyDescent="0.2">
      <c r="A24" s="204">
        <v>4</v>
      </c>
      <c r="B24" s="122" t="s">
        <v>325</v>
      </c>
      <c r="C24" s="194" t="s">
        <v>329</v>
      </c>
      <c r="D24" s="195" t="s">
        <v>58</v>
      </c>
      <c r="E24" s="196">
        <v>1</v>
      </c>
      <c r="F24" s="123"/>
      <c r="G24" s="123"/>
      <c r="H24" s="193"/>
      <c r="I24" s="193"/>
      <c r="J24" s="123"/>
      <c r="K24" s="193"/>
      <c r="L24" s="193"/>
      <c r="M24" s="193"/>
      <c r="N24" s="193"/>
      <c r="O24" s="193"/>
      <c r="P24" s="205"/>
      <c r="Q24" s="99"/>
    </row>
    <row r="25" spans="1:19" s="126" customFormat="1" ht="14.25" customHeight="1" x14ac:dyDescent="0.2">
      <c r="A25" s="121">
        <v>5</v>
      </c>
      <c r="B25" s="122" t="s">
        <v>325</v>
      </c>
      <c r="C25" s="119" t="s">
        <v>330</v>
      </c>
      <c r="D25" s="105" t="s">
        <v>58</v>
      </c>
      <c r="E25" s="106">
        <v>2</v>
      </c>
      <c r="F25" s="123"/>
      <c r="G25" s="123"/>
      <c r="H25" s="114"/>
      <c r="I25" s="123"/>
      <c r="J25" s="123"/>
      <c r="K25" s="123"/>
      <c r="L25" s="123"/>
      <c r="M25" s="123"/>
      <c r="N25" s="123"/>
      <c r="O25" s="123"/>
      <c r="P25" s="124"/>
      <c r="Q25" s="125"/>
    </row>
    <row r="26" spans="1:19" s="126" customFormat="1" ht="14.25" customHeight="1" x14ac:dyDescent="0.2">
      <c r="A26" s="121">
        <v>6</v>
      </c>
      <c r="B26" s="122" t="s">
        <v>325</v>
      </c>
      <c r="C26" s="119" t="s">
        <v>331</v>
      </c>
      <c r="D26" s="105" t="s">
        <v>58</v>
      </c>
      <c r="E26" s="106">
        <v>2</v>
      </c>
      <c r="F26" s="123"/>
      <c r="G26" s="123"/>
      <c r="H26" s="114"/>
      <c r="I26" s="123"/>
      <c r="J26" s="123"/>
      <c r="K26" s="123"/>
      <c r="L26" s="123"/>
      <c r="M26" s="123"/>
      <c r="N26" s="123"/>
      <c r="O26" s="123"/>
      <c r="P26" s="124"/>
      <c r="S26" s="125"/>
    </row>
    <row r="27" spans="1:19" s="126" customFormat="1" ht="14.25" customHeight="1" x14ac:dyDescent="0.2">
      <c r="A27" s="121">
        <v>7</v>
      </c>
      <c r="B27" s="122" t="s">
        <v>325</v>
      </c>
      <c r="C27" s="119" t="s">
        <v>332</v>
      </c>
      <c r="D27" s="105" t="s">
        <v>58</v>
      </c>
      <c r="E27" s="106">
        <v>2</v>
      </c>
      <c r="F27" s="123"/>
      <c r="G27" s="123"/>
      <c r="H27" s="114"/>
      <c r="I27" s="123"/>
      <c r="J27" s="123"/>
      <c r="K27" s="123"/>
      <c r="L27" s="123"/>
      <c r="M27" s="123"/>
      <c r="N27" s="123"/>
      <c r="O27" s="123"/>
      <c r="P27" s="124"/>
      <c r="Q27" s="125"/>
    </row>
    <row r="28" spans="1:19" s="126" customFormat="1" ht="14.25" customHeight="1" x14ac:dyDescent="0.2">
      <c r="A28" s="121">
        <v>8</v>
      </c>
      <c r="B28" s="122" t="s">
        <v>325</v>
      </c>
      <c r="C28" s="119" t="s">
        <v>333</v>
      </c>
      <c r="D28" s="105" t="s">
        <v>64</v>
      </c>
      <c r="E28" s="106">
        <v>120</v>
      </c>
      <c r="F28" s="123"/>
      <c r="G28" s="123"/>
      <c r="H28" s="114"/>
      <c r="I28" s="123"/>
      <c r="J28" s="123"/>
      <c r="K28" s="123"/>
      <c r="L28" s="123"/>
      <c r="M28" s="123"/>
      <c r="N28" s="123"/>
      <c r="O28" s="123"/>
      <c r="P28" s="124"/>
      <c r="S28" s="125"/>
    </row>
    <row r="29" spans="1:19" s="126" customFormat="1" ht="14.25" customHeight="1" x14ac:dyDescent="0.2">
      <c r="A29" s="121">
        <v>9</v>
      </c>
      <c r="B29" s="122" t="s">
        <v>325</v>
      </c>
      <c r="C29" s="119" t="s">
        <v>334</v>
      </c>
      <c r="D29" s="105" t="s">
        <v>64</v>
      </c>
      <c r="E29" s="106">
        <v>300</v>
      </c>
      <c r="F29" s="123"/>
      <c r="G29" s="123"/>
      <c r="H29" s="114"/>
      <c r="I29" s="123"/>
      <c r="J29" s="123"/>
      <c r="K29" s="123"/>
      <c r="L29" s="123"/>
      <c r="M29" s="123"/>
      <c r="N29" s="123"/>
      <c r="O29" s="123"/>
      <c r="P29" s="124"/>
      <c r="Q29" s="125"/>
    </row>
    <row r="30" spans="1:19" s="126" customFormat="1" ht="14.25" customHeight="1" x14ac:dyDescent="0.2">
      <c r="A30" s="121">
        <v>10</v>
      </c>
      <c r="B30" s="122" t="s">
        <v>325</v>
      </c>
      <c r="C30" s="119" t="s">
        <v>335</v>
      </c>
      <c r="D30" s="105" t="s">
        <v>58</v>
      </c>
      <c r="E30" s="106">
        <v>2</v>
      </c>
      <c r="F30" s="123"/>
      <c r="G30" s="123"/>
      <c r="H30" s="114"/>
      <c r="I30" s="123"/>
      <c r="J30" s="123"/>
      <c r="K30" s="123"/>
      <c r="L30" s="123"/>
      <c r="M30" s="123"/>
      <c r="N30" s="123"/>
      <c r="O30" s="123"/>
      <c r="P30" s="124"/>
      <c r="S30" s="125"/>
    </row>
    <row r="31" spans="1:19" s="126" customFormat="1" ht="14.25" customHeight="1" x14ac:dyDescent="0.2">
      <c r="A31" s="121">
        <v>11</v>
      </c>
      <c r="B31" s="122" t="s">
        <v>325</v>
      </c>
      <c r="C31" s="119" t="s">
        <v>336</v>
      </c>
      <c r="D31" s="105" t="s">
        <v>59</v>
      </c>
      <c r="E31" s="106">
        <v>1</v>
      </c>
      <c r="F31" s="123"/>
      <c r="G31" s="123"/>
      <c r="H31" s="114"/>
      <c r="I31" s="123"/>
      <c r="J31" s="123"/>
      <c r="K31" s="123"/>
      <c r="L31" s="123"/>
      <c r="M31" s="123"/>
      <c r="N31" s="123"/>
      <c r="O31" s="123"/>
      <c r="P31" s="124"/>
      <c r="S31" s="125"/>
    </row>
    <row r="32" spans="1:19" ht="14.25" customHeight="1" thickBot="1" x14ac:dyDescent="0.25">
      <c r="A32" s="206"/>
      <c r="B32" s="207"/>
      <c r="C32" s="208"/>
      <c r="D32" s="209"/>
      <c r="E32" s="210"/>
      <c r="F32" s="211"/>
      <c r="G32" s="211"/>
      <c r="H32" s="211"/>
      <c r="I32" s="211"/>
      <c r="J32" s="211"/>
      <c r="K32" s="211"/>
      <c r="L32" s="211"/>
      <c r="M32" s="211"/>
      <c r="N32" s="211"/>
      <c r="O32" s="211"/>
      <c r="P32" s="212"/>
      <c r="Q32" s="56"/>
    </row>
    <row r="33" spans="1:16" ht="15.75" customHeight="1" x14ac:dyDescent="0.2">
      <c r="A33" s="190"/>
      <c r="B33" s="191"/>
      <c r="C33" s="293" t="s">
        <v>17</v>
      </c>
      <c r="D33" s="293"/>
      <c r="E33" s="293"/>
      <c r="F33" s="293"/>
      <c r="G33" s="293"/>
      <c r="H33" s="293"/>
      <c r="I33" s="293"/>
      <c r="J33" s="293"/>
      <c r="K33" s="293"/>
      <c r="L33" s="142"/>
      <c r="M33" s="142"/>
      <c r="N33" s="142"/>
      <c r="O33" s="142"/>
      <c r="P33" s="142"/>
    </row>
    <row r="34" spans="1:16" ht="15.75" customHeight="1" x14ac:dyDescent="0.2">
      <c r="A34" s="82"/>
      <c r="C34" s="289" t="s">
        <v>55</v>
      </c>
      <c r="D34" s="289"/>
      <c r="E34" s="289"/>
      <c r="F34" s="289"/>
      <c r="G34" s="289"/>
      <c r="H34" s="289"/>
      <c r="I34" s="289"/>
      <c r="J34" s="289"/>
      <c r="K34" s="289"/>
      <c r="L34" s="84"/>
      <c r="M34" s="84"/>
      <c r="N34" s="84"/>
      <c r="O34" s="84"/>
      <c r="P34" s="85"/>
    </row>
    <row r="35" spans="1:16" ht="15.75" customHeight="1" thickBot="1" x14ac:dyDescent="0.25">
      <c r="A35" s="86"/>
      <c r="B35" s="87"/>
      <c r="C35" s="287" t="s">
        <v>56</v>
      </c>
      <c r="D35" s="287"/>
      <c r="E35" s="287"/>
      <c r="F35" s="287"/>
      <c r="G35" s="287"/>
      <c r="H35" s="287"/>
      <c r="I35" s="287"/>
      <c r="J35" s="287"/>
      <c r="K35" s="287"/>
      <c r="L35" s="88"/>
      <c r="M35" s="88"/>
      <c r="N35" s="88"/>
      <c r="O35" s="88"/>
      <c r="P35" s="89"/>
    </row>
    <row r="36" spans="1:16" s="49" customFormat="1" x14ac:dyDescent="0.2">
      <c r="C36" s="50"/>
      <c r="D36" s="50"/>
      <c r="E36" s="50"/>
    </row>
    <row r="37" spans="1:16" s="49" customFormat="1" x14ac:dyDescent="0.2">
      <c r="A37" s="268" t="s">
        <v>18</v>
      </c>
      <c r="B37" s="268"/>
      <c r="C37" s="90"/>
      <c r="D37" s="269"/>
      <c r="E37" s="270"/>
      <c r="G37" s="268" t="s">
        <v>57</v>
      </c>
      <c r="H37" s="268"/>
      <c r="I37" s="271"/>
      <c r="J37" s="271"/>
      <c r="K37" s="271"/>
      <c r="L37" s="271"/>
      <c r="M37" s="271"/>
      <c r="N37" s="272"/>
      <c r="O37" s="268"/>
    </row>
    <row r="38" spans="1:16" s="49" customFormat="1" x14ac:dyDescent="0.2">
      <c r="C38" s="16" t="s">
        <v>19</v>
      </c>
      <c r="D38" s="50"/>
      <c r="E38" s="50"/>
      <c r="K38" s="16" t="s">
        <v>19</v>
      </c>
    </row>
    <row r="39" spans="1:16" s="49" customFormat="1" x14ac:dyDescent="0.2">
      <c r="C39" s="50"/>
      <c r="D39" s="50"/>
      <c r="E39" s="50"/>
    </row>
    <row r="40" spans="1:16" s="49" customFormat="1" x14ac:dyDescent="0.2">
      <c r="A40" s="268" t="s">
        <v>20</v>
      </c>
      <c r="B40" s="268"/>
      <c r="C40" s="50"/>
      <c r="D40" s="50"/>
      <c r="E40" s="50"/>
    </row>
    <row r="41" spans="1:16" s="49" customFormat="1" x14ac:dyDescent="0.2">
      <c r="C41" s="50"/>
      <c r="D41" s="50"/>
      <c r="E41" s="50"/>
    </row>
    <row r="42" spans="1:16" s="49" customFormat="1" x14ac:dyDescent="0.2">
      <c r="C42" s="50"/>
      <c r="D42" s="50"/>
      <c r="E42" s="50"/>
    </row>
    <row r="43" spans="1:16" s="49" customFormat="1" x14ac:dyDescent="0.2">
      <c r="C43" s="50"/>
      <c r="D43" s="50"/>
      <c r="E43" s="50"/>
    </row>
    <row r="44" spans="1:16" s="49" customFormat="1" x14ac:dyDescent="0.2">
      <c r="C44" s="50"/>
      <c r="D44" s="50"/>
      <c r="E44" s="50"/>
      <c r="M44" s="49">
        <f>9.7+22.3+22+4+18.75+5.3+3.8+13.34+30</f>
        <v>129.19</v>
      </c>
    </row>
    <row r="45" spans="1:16" s="49" customFormat="1" x14ac:dyDescent="0.2">
      <c r="C45" s="50"/>
      <c r="D45" s="50"/>
      <c r="E45" s="50"/>
    </row>
    <row r="46" spans="1:16" s="49" customFormat="1" x14ac:dyDescent="0.2">
      <c r="C46" s="50"/>
      <c r="D46" s="50"/>
      <c r="E46" s="50"/>
    </row>
    <row r="47" spans="1:16" s="49" customFormat="1" x14ac:dyDescent="0.2">
      <c r="C47" s="50"/>
      <c r="D47" s="50"/>
      <c r="E47" s="50"/>
    </row>
    <row r="48" spans="1:16" s="49" customFormat="1" x14ac:dyDescent="0.2">
      <c r="C48" s="50"/>
      <c r="D48" s="50"/>
      <c r="E48" s="50"/>
    </row>
    <row r="49" spans="3:5" s="49" customFormat="1" x14ac:dyDescent="0.2">
      <c r="C49" s="50"/>
      <c r="D49" s="50"/>
      <c r="E49" s="50"/>
    </row>
    <row r="50" spans="3:5" s="49" customFormat="1" x14ac:dyDescent="0.2">
      <c r="C50" s="50"/>
      <c r="D50" s="50"/>
      <c r="E50" s="50"/>
    </row>
    <row r="51" spans="3:5" s="49" customFormat="1" x14ac:dyDescent="0.2">
      <c r="C51" s="50"/>
      <c r="D51" s="50"/>
      <c r="E51" s="50"/>
    </row>
    <row r="52" spans="3:5" s="49" customFormat="1" x14ac:dyDescent="0.2">
      <c r="C52" s="50"/>
      <c r="D52" s="50"/>
      <c r="E52" s="50"/>
    </row>
    <row r="53" spans="3:5" s="49" customFormat="1" x14ac:dyDescent="0.2">
      <c r="C53" s="50"/>
      <c r="D53" s="50"/>
      <c r="E53" s="50"/>
    </row>
    <row r="54" spans="3:5" s="49" customFormat="1" x14ac:dyDescent="0.2">
      <c r="C54" s="50"/>
      <c r="D54" s="50"/>
      <c r="E54" s="50"/>
    </row>
    <row r="55" spans="3:5" s="49" customFormat="1" x14ac:dyDescent="0.2">
      <c r="C55" s="50"/>
      <c r="D55" s="50"/>
      <c r="E55" s="50"/>
    </row>
    <row r="56" spans="3:5" s="49" customFormat="1" x14ac:dyDescent="0.2">
      <c r="C56" s="50"/>
      <c r="D56" s="50"/>
      <c r="E56" s="50"/>
    </row>
    <row r="57" spans="3:5" s="49" customFormat="1" x14ac:dyDescent="0.2">
      <c r="C57" s="50"/>
      <c r="D57" s="50"/>
      <c r="E57" s="50"/>
    </row>
    <row r="58" spans="3:5" s="49" customFormat="1" x14ac:dyDescent="0.2">
      <c r="C58" s="50"/>
      <c r="D58" s="50"/>
      <c r="E58" s="50"/>
    </row>
    <row r="59" spans="3:5" s="49" customFormat="1" x14ac:dyDescent="0.2">
      <c r="C59" s="50"/>
      <c r="D59" s="50"/>
      <c r="E59" s="50"/>
    </row>
    <row r="60" spans="3:5" s="49" customFormat="1" x14ac:dyDescent="0.2">
      <c r="C60" s="50"/>
      <c r="D60" s="50"/>
      <c r="E60" s="50"/>
    </row>
    <row r="61" spans="3:5" s="49" customFormat="1" x14ac:dyDescent="0.2">
      <c r="C61" s="50"/>
      <c r="D61" s="50"/>
      <c r="E61" s="50"/>
    </row>
    <row r="62" spans="3:5" s="49" customFormat="1" x14ac:dyDescent="0.2">
      <c r="C62" s="50"/>
      <c r="D62" s="50"/>
      <c r="E62" s="50"/>
    </row>
    <row r="63" spans="3:5" s="49" customFormat="1" x14ac:dyDescent="0.2">
      <c r="C63" s="50"/>
      <c r="D63" s="50"/>
      <c r="E63" s="50"/>
    </row>
    <row r="64" spans="3:5" s="49" customFormat="1" x14ac:dyDescent="0.2">
      <c r="C64" s="50"/>
      <c r="D64" s="50"/>
      <c r="E64" s="50"/>
    </row>
    <row r="65" spans="3:5" s="49" customFormat="1" x14ac:dyDescent="0.2">
      <c r="C65" s="50"/>
      <c r="D65" s="50"/>
      <c r="E65" s="50"/>
    </row>
    <row r="66" spans="3:5" s="49" customFormat="1" x14ac:dyDescent="0.2">
      <c r="C66" s="50"/>
      <c r="D66" s="50"/>
      <c r="E66" s="50"/>
    </row>
    <row r="67" spans="3:5" s="49" customFormat="1" x14ac:dyDescent="0.2">
      <c r="C67" s="50"/>
      <c r="D67" s="50"/>
      <c r="E67" s="50"/>
    </row>
    <row r="68" spans="3:5" s="49" customFormat="1" x14ac:dyDescent="0.2">
      <c r="C68" s="50"/>
      <c r="D68" s="50"/>
      <c r="E68" s="50"/>
    </row>
    <row r="69" spans="3:5" s="49" customFormat="1" x14ac:dyDescent="0.2">
      <c r="C69" s="50"/>
      <c r="D69" s="50"/>
      <c r="E69" s="50"/>
    </row>
    <row r="70" spans="3:5" s="49" customFormat="1" x14ac:dyDescent="0.2">
      <c r="C70" s="50"/>
      <c r="D70" s="50"/>
      <c r="E70" s="50"/>
    </row>
    <row r="71" spans="3:5" s="49" customFormat="1" x14ac:dyDescent="0.2">
      <c r="C71" s="50"/>
      <c r="D71" s="50"/>
      <c r="E71" s="50"/>
    </row>
    <row r="72" spans="3:5" s="49" customFormat="1" x14ac:dyDescent="0.2">
      <c r="C72" s="50"/>
      <c r="D72" s="50"/>
      <c r="E72" s="50"/>
    </row>
    <row r="73" spans="3:5" s="49" customFormat="1" x14ac:dyDescent="0.2">
      <c r="C73" s="50"/>
      <c r="D73" s="50"/>
      <c r="E73" s="50"/>
    </row>
    <row r="74" spans="3:5" s="49" customFormat="1" x14ac:dyDescent="0.2">
      <c r="C74" s="50"/>
      <c r="D74" s="50"/>
      <c r="E74" s="50"/>
    </row>
    <row r="75" spans="3:5" s="49" customFormat="1" x14ac:dyDescent="0.2">
      <c r="C75" s="50"/>
      <c r="D75" s="50"/>
      <c r="E75" s="50"/>
    </row>
    <row r="76" spans="3:5" s="49" customFormat="1" x14ac:dyDescent="0.2">
      <c r="C76" s="50"/>
      <c r="D76" s="50"/>
      <c r="E76" s="50"/>
    </row>
    <row r="77" spans="3:5" s="49" customFormat="1" x14ac:dyDescent="0.2">
      <c r="C77" s="50"/>
      <c r="D77" s="50"/>
      <c r="E77" s="50"/>
    </row>
    <row r="78" spans="3:5" s="49" customFormat="1" x14ac:dyDescent="0.2">
      <c r="C78" s="50"/>
      <c r="D78" s="50"/>
      <c r="E78" s="50"/>
    </row>
    <row r="79" spans="3:5" s="49" customFormat="1" x14ac:dyDescent="0.2">
      <c r="C79" s="50"/>
      <c r="D79" s="50"/>
      <c r="E79" s="50"/>
    </row>
    <row r="80" spans="3:5" s="49" customFormat="1" x14ac:dyDescent="0.2">
      <c r="C80" s="50"/>
      <c r="D80" s="50"/>
      <c r="E80" s="50"/>
    </row>
    <row r="81" spans="3:5" s="49" customFormat="1" x14ac:dyDescent="0.2">
      <c r="C81" s="50"/>
      <c r="D81" s="50"/>
      <c r="E81" s="50"/>
    </row>
    <row r="82" spans="3:5" s="49" customFormat="1" x14ac:dyDescent="0.2">
      <c r="C82" s="50"/>
      <c r="D82" s="50"/>
      <c r="E82" s="50"/>
    </row>
    <row r="83" spans="3:5" s="49" customFormat="1" x14ac:dyDescent="0.2">
      <c r="C83" s="50"/>
      <c r="D83" s="50"/>
      <c r="E83" s="50"/>
    </row>
    <row r="84" spans="3:5" s="49" customFormat="1" x14ac:dyDescent="0.2">
      <c r="C84" s="50"/>
      <c r="D84" s="50"/>
      <c r="E84" s="50"/>
    </row>
    <row r="85" spans="3:5" s="49" customFormat="1" x14ac:dyDescent="0.2">
      <c r="C85" s="50"/>
      <c r="D85" s="50"/>
      <c r="E85" s="50"/>
    </row>
    <row r="86" spans="3:5" s="49" customFormat="1" x14ac:dyDescent="0.2">
      <c r="C86" s="50"/>
      <c r="D86" s="50"/>
      <c r="E86" s="50"/>
    </row>
    <row r="87" spans="3:5" s="49" customFormat="1" x14ac:dyDescent="0.2">
      <c r="C87" s="50"/>
      <c r="D87" s="50"/>
      <c r="E87" s="50"/>
    </row>
    <row r="88" spans="3:5" s="49" customFormat="1" x14ac:dyDescent="0.2">
      <c r="C88" s="50"/>
      <c r="D88" s="50"/>
      <c r="E88" s="50"/>
    </row>
    <row r="89" spans="3:5" s="49" customFormat="1" x14ac:dyDescent="0.2">
      <c r="C89" s="50"/>
      <c r="D89" s="50"/>
      <c r="E89" s="50"/>
    </row>
    <row r="90" spans="3:5" s="49" customFormat="1" x14ac:dyDescent="0.2">
      <c r="C90" s="50"/>
      <c r="D90" s="50"/>
      <c r="E90" s="50"/>
    </row>
    <row r="91" spans="3:5" s="49" customFormat="1" x14ac:dyDescent="0.2">
      <c r="C91" s="50"/>
      <c r="D91" s="50"/>
      <c r="E91" s="50"/>
    </row>
    <row r="92" spans="3:5" s="49" customFormat="1" x14ac:dyDescent="0.2">
      <c r="C92" s="50"/>
      <c r="D92" s="50"/>
      <c r="E92" s="50"/>
    </row>
    <row r="93" spans="3:5" s="49" customFormat="1" x14ac:dyDescent="0.2">
      <c r="C93" s="50"/>
      <c r="D93" s="50"/>
      <c r="E93" s="50"/>
    </row>
    <row r="94" spans="3:5" s="49" customFormat="1" x14ac:dyDescent="0.2">
      <c r="C94" s="50"/>
      <c r="D94" s="50"/>
      <c r="E94" s="50"/>
    </row>
    <row r="95" spans="3:5" s="49" customFormat="1" x14ac:dyDescent="0.2">
      <c r="C95" s="50"/>
      <c r="D95" s="50"/>
      <c r="E95" s="50"/>
    </row>
    <row r="96" spans="3:5" s="49" customFormat="1" x14ac:dyDescent="0.2">
      <c r="C96" s="50"/>
      <c r="D96" s="50"/>
      <c r="E96" s="50"/>
    </row>
    <row r="97" spans="3:5" s="49" customFormat="1" x14ac:dyDescent="0.2">
      <c r="C97" s="50"/>
      <c r="D97" s="50"/>
      <c r="E97" s="50"/>
    </row>
    <row r="98" spans="3:5" s="49" customFormat="1" x14ac:dyDescent="0.2">
      <c r="C98" s="50"/>
      <c r="D98" s="50"/>
      <c r="E98" s="50"/>
    </row>
    <row r="99" spans="3:5" s="49" customFormat="1" x14ac:dyDescent="0.2">
      <c r="C99" s="50"/>
      <c r="D99" s="50"/>
      <c r="E99" s="50"/>
    </row>
    <row r="100" spans="3:5" s="49" customFormat="1" x14ac:dyDescent="0.2">
      <c r="C100" s="50"/>
      <c r="D100" s="50"/>
      <c r="E100" s="50"/>
    </row>
    <row r="101" spans="3:5" s="49" customFormat="1" x14ac:dyDescent="0.2">
      <c r="C101" s="50"/>
      <c r="D101" s="50"/>
      <c r="E101" s="50"/>
    </row>
    <row r="102" spans="3:5" s="49" customFormat="1" x14ac:dyDescent="0.2">
      <c r="C102" s="50"/>
      <c r="D102" s="50"/>
      <c r="E102" s="50"/>
    </row>
    <row r="103" spans="3:5" s="49" customFormat="1" x14ac:dyDescent="0.2">
      <c r="C103" s="50"/>
      <c r="D103" s="50"/>
      <c r="E103" s="50"/>
    </row>
    <row r="104" spans="3:5" s="49" customFormat="1" x14ac:dyDescent="0.2">
      <c r="C104" s="50"/>
      <c r="D104" s="50"/>
      <c r="E104" s="50"/>
    </row>
    <row r="105" spans="3:5" s="49" customFormat="1" x14ac:dyDescent="0.2">
      <c r="C105" s="50"/>
      <c r="D105" s="50"/>
      <c r="E105" s="50"/>
    </row>
    <row r="106" spans="3:5" s="49" customFormat="1" x14ac:dyDescent="0.2">
      <c r="C106" s="50"/>
      <c r="D106" s="50"/>
      <c r="E106" s="50"/>
    </row>
    <row r="107" spans="3:5" s="49" customFormat="1" x14ac:dyDescent="0.2">
      <c r="C107" s="50"/>
      <c r="D107" s="50"/>
      <c r="E107" s="50"/>
    </row>
    <row r="108" spans="3:5" s="49" customFormat="1" x14ac:dyDescent="0.2">
      <c r="C108" s="50"/>
      <c r="D108" s="50"/>
      <c r="E108" s="50"/>
    </row>
    <row r="109" spans="3:5" s="49" customFormat="1" x14ac:dyDescent="0.2">
      <c r="C109" s="50"/>
      <c r="D109" s="50"/>
      <c r="E109" s="50"/>
    </row>
    <row r="110" spans="3:5" s="49" customFormat="1" x14ac:dyDescent="0.2">
      <c r="C110" s="50"/>
      <c r="D110" s="50"/>
      <c r="E110" s="50"/>
    </row>
    <row r="111" spans="3:5" s="49" customFormat="1" x14ac:dyDescent="0.2">
      <c r="C111" s="50"/>
      <c r="D111" s="50"/>
      <c r="E111" s="50"/>
    </row>
    <row r="112" spans="3:5" s="49" customFormat="1" x14ac:dyDescent="0.2">
      <c r="C112" s="50"/>
      <c r="D112" s="50"/>
      <c r="E112" s="50"/>
    </row>
    <row r="113" spans="3:5" s="49" customFormat="1" x14ac:dyDescent="0.2">
      <c r="C113" s="50"/>
      <c r="D113" s="50"/>
      <c r="E113" s="50"/>
    </row>
    <row r="114" spans="3:5" s="49" customFormat="1" x14ac:dyDescent="0.2">
      <c r="C114" s="50"/>
      <c r="D114" s="50"/>
      <c r="E114" s="50"/>
    </row>
    <row r="115" spans="3:5" s="49" customFormat="1" x14ac:dyDescent="0.2">
      <c r="C115" s="50"/>
      <c r="D115" s="50"/>
      <c r="E115" s="50"/>
    </row>
    <row r="116" spans="3:5" s="49" customFormat="1" x14ac:dyDescent="0.2">
      <c r="C116" s="50"/>
      <c r="D116" s="50"/>
      <c r="E116" s="50"/>
    </row>
    <row r="117" spans="3:5" s="49" customFormat="1" x14ac:dyDescent="0.2">
      <c r="C117" s="50"/>
      <c r="D117" s="50"/>
      <c r="E117" s="50"/>
    </row>
    <row r="118" spans="3:5" s="49" customFormat="1" x14ac:dyDescent="0.2">
      <c r="C118" s="50"/>
      <c r="D118" s="50"/>
      <c r="E118" s="50"/>
    </row>
    <row r="119" spans="3:5" s="49" customFormat="1" x14ac:dyDescent="0.2">
      <c r="C119" s="50"/>
      <c r="D119" s="50"/>
      <c r="E119" s="50"/>
    </row>
    <row r="120" spans="3:5" s="49" customFormat="1" x14ac:dyDescent="0.2">
      <c r="C120" s="50"/>
      <c r="D120" s="50"/>
      <c r="E120" s="50"/>
    </row>
    <row r="121" spans="3:5" s="49" customFormat="1" x14ac:dyDescent="0.2">
      <c r="C121" s="50"/>
      <c r="D121" s="50"/>
      <c r="E121" s="50"/>
    </row>
    <row r="122" spans="3:5" s="49" customFormat="1" x14ac:dyDescent="0.2">
      <c r="C122" s="50"/>
      <c r="D122" s="50"/>
      <c r="E122" s="50"/>
    </row>
    <row r="123" spans="3:5" s="49" customFormat="1" x14ac:dyDescent="0.2">
      <c r="C123" s="50"/>
      <c r="D123" s="50"/>
      <c r="E123" s="50"/>
    </row>
    <row r="124" spans="3:5" s="49" customFormat="1" x14ac:dyDescent="0.2">
      <c r="C124" s="50"/>
      <c r="D124" s="50"/>
      <c r="E124" s="50"/>
    </row>
    <row r="125" spans="3:5" s="49" customFormat="1" x14ac:dyDescent="0.2">
      <c r="C125" s="50"/>
      <c r="D125" s="50"/>
      <c r="E125" s="50"/>
    </row>
    <row r="126" spans="3:5" s="49" customFormat="1" x14ac:dyDescent="0.2">
      <c r="C126" s="50"/>
      <c r="D126" s="50"/>
      <c r="E126" s="50"/>
    </row>
    <row r="127" spans="3:5" s="49" customFormat="1" x14ac:dyDescent="0.2">
      <c r="C127" s="50"/>
      <c r="D127" s="50"/>
      <c r="E127" s="50"/>
    </row>
    <row r="128" spans="3:5" s="49" customFormat="1" x14ac:dyDescent="0.2">
      <c r="C128" s="50"/>
      <c r="D128" s="50"/>
      <c r="E128" s="50"/>
    </row>
    <row r="129" spans="3:5" s="49" customFormat="1" x14ac:dyDescent="0.2">
      <c r="C129" s="50"/>
      <c r="D129" s="50"/>
      <c r="E129" s="50"/>
    </row>
    <row r="130" spans="3:5" s="49" customFormat="1" x14ac:dyDescent="0.2">
      <c r="C130" s="50"/>
      <c r="D130" s="50"/>
      <c r="E130" s="50"/>
    </row>
    <row r="131" spans="3:5" s="49" customFormat="1" x14ac:dyDescent="0.2">
      <c r="C131" s="50"/>
      <c r="D131" s="50"/>
      <c r="E131" s="50"/>
    </row>
    <row r="132" spans="3:5" s="49" customFormat="1" x14ac:dyDescent="0.2">
      <c r="C132" s="50"/>
      <c r="D132" s="50"/>
      <c r="E132" s="50"/>
    </row>
    <row r="133" spans="3:5" s="49" customFormat="1" x14ac:dyDescent="0.2">
      <c r="C133" s="50"/>
      <c r="D133" s="50"/>
      <c r="E133" s="50"/>
    </row>
    <row r="134" spans="3:5" s="49" customFormat="1" x14ac:dyDescent="0.2">
      <c r="C134" s="50"/>
      <c r="D134" s="50"/>
      <c r="E134" s="50"/>
    </row>
    <row r="135" spans="3:5" s="49" customFormat="1" x14ac:dyDescent="0.2">
      <c r="C135" s="50"/>
      <c r="D135" s="50"/>
      <c r="E135" s="50"/>
    </row>
    <row r="136" spans="3:5" s="49" customFormat="1" x14ac:dyDescent="0.2">
      <c r="C136" s="50"/>
      <c r="D136" s="50"/>
      <c r="E136" s="50"/>
    </row>
    <row r="137" spans="3:5" s="49" customFormat="1" x14ac:dyDescent="0.2">
      <c r="C137" s="50"/>
      <c r="D137" s="50"/>
      <c r="E137" s="50"/>
    </row>
    <row r="138" spans="3:5" s="49" customFormat="1" x14ac:dyDescent="0.2">
      <c r="C138" s="50"/>
      <c r="D138" s="50"/>
      <c r="E138" s="50"/>
    </row>
    <row r="139" spans="3:5" s="49" customFormat="1" x14ac:dyDescent="0.2">
      <c r="C139" s="50"/>
      <c r="D139" s="50"/>
      <c r="E139" s="50"/>
    </row>
    <row r="140" spans="3:5" s="49" customFormat="1" x14ac:dyDescent="0.2">
      <c r="C140" s="50"/>
      <c r="D140" s="50"/>
      <c r="E140" s="50"/>
    </row>
    <row r="141" spans="3:5" s="49" customFormat="1" x14ac:dyDescent="0.2">
      <c r="C141" s="50"/>
      <c r="D141" s="50"/>
      <c r="E141" s="50"/>
    </row>
    <row r="142" spans="3:5" s="49" customFormat="1" x14ac:dyDescent="0.2">
      <c r="C142" s="50"/>
      <c r="D142" s="50"/>
      <c r="E142" s="50"/>
    </row>
    <row r="143" spans="3:5" s="49" customFormat="1" x14ac:dyDescent="0.2">
      <c r="C143" s="50"/>
      <c r="D143" s="50"/>
      <c r="E143" s="50"/>
    </row>
    <row r="144" spans="3:5" s="49" customFormat="1" x14ac:dyDescent="0.2">
      <c r="C144" s="50"/>
      <c r="D144" s="50"/>
      <c r="E144" s="50"/>
    </row>
    <row r="145" spans="3:5" s="49" customFormat="1" x14ac:dyDescent="0.2">
      <c r="C145" s="50"/>
      <c r="D145" s="50"/>
      <c r="E145" s="50"/>
    </row>
    <row r="146" spans="3:5" s="49" customFormat="1" x14ac:dyDescent="0.2">
      <c r="C146" s="50"/>
      <c r="D146" s="50"/>
      <c r="E146" s="50"/>
    </row>
    <row r="147" spans="3:5" s="49" customFormat="1" x14ac:dyDescent="0.2">
      <c r="C147" s="50"/>
      <c r="D147" s="50"/>
      <c r="E147" s="50"/>
    </row>
    <row r="148" spans="3:5" s="49" customFormat="1" x14ac:dyDescent="0.2">
      <c r="C148" s="50"/>
      <c r="D148" s="50"/>
      <c r="E148" s="50"/>
    </row>
    <row r="149" spans="3:5" s="49" customFormat="1" x14ac:dyDescent="0.2">
      <c r="C149" s="50"/>
      <c r="D149" s="50"/>
      <c r="E149" s="50"/>
    </row>
    <row r="150" spans="3:5" s="49" customFormat="1" x14ac:dyDescent="0.2">
      <c r="C150" s="50"/>
      <c r="D150" s="50"/>
      <c r="E150" s="50"/>
    </row>
    <row r="151" spans="3:5" s="49" customFormat="1" x14ac:dyDescent="0.2">
      <c r="C151" s="50"/>
      <c r="D151" s="50"/>
      <c r="E151" s="50"/>
    </row>
    <row r="152" spans="3:5" s="49" customFormat="1" x14ac:dyDescent="0.2">
      <c r="C152" s="50"/>
      <c r="D152" s="50"/>
      <c r="E152" s="50"/>
    </row>
    <row r="153" spans="3:5" s="49" customFormat="1" x14ac:dyDescent="0.2">
      <c r="C153" s="50"/>
      <c r="D153" s="50"/>
      <c r="E153" s="50"/>
    </row>
    <row r="154" spans="3:5" s="49" customFormat="1" x14ac:dyDescent="0.2">
      <c r="C154" s="50"/>
      <c r="D154" s="50"/>
      <c r="E154" s="50"/>
    </row>
    <row r="155" spans="3:5" s="49" customFormat="1" x14ac:dyDescent="0.2">
      <c r="C155" s="50"/>
      <c r="D155" s="50"/>
      <c r="E155" s="50"/>
    </row>
    <row r="156" spans="3:5" s="49" customFormat="1" x14ac:dyDescent="0.2">
      <c r="C156" s="50"/>
      <c r="D156" s="50"/>
      <c r="E156" s="50"/>
    </row>
    <row r="157" spans="3:5" s="49" customFormat="1" x14ac:dyDescent="0.2">
      <c r="C157" s="50"/>
      <c r="D157" s="50"/>
      <c r="E157" s="50"/>
    </row>
    <row r="158" spans="3:5" s="49" customFormat="1" x14ac:dyDescent="0.2">
      <c r="C158" s="50"/>
      <c r="D158" s="50"/>
      <c r="E158" s="50"/>
    </row>
    <row r="159" spans="3:5" s="49" customFormat="1" x14ac:dyDescent="0.2">
      <c r="C159" s="50"/>
      <c r="D159" s="50"/>
      <c r="E159" s="50"/>
    </row>
    <row r="160" spans="3:5" s="49" customFormat="1" x14ac:dyDescent="0.2">
      <c r="C160" s="50"/>
      <c r="D160" s="50"/>
      <c r="E160" s="50"/>
    </row>
    <row r="161" spans="3:5" s="49" customFormat="1" x14ac:dyDescent="0.2">
      <c r="C161" s="50"/>
      <c r="D161" s="50"/>
      <c r="E161" s="50"/>
    </row>
    <row r="162" spans="3:5" s="49" customFormat="1" x14ac:dyDescent="0.2">
      <c r="C162" s="50"/>
      <c r="D162" s="50"/>
      <c r="E162" s="50"/>
    </row>
    <row r="163" spans="3:5" s="49" customFormat="1" x14ac:dyDescent="0.2">
      <c r="C163" s="50"/>
      <c r="D163" s="50"/>
      <c r="E163" s="50"/>
    </row>
    <row r="164" spans="3:5" s="49" customFormat="1" x14ac:dyDescent="0.2">
      <c r="C164" s="50"/>
      <c r="D164" s="50"/>
      <c r="E164" s="50"/>
    </row>
    <row r="165" spans="3:5" s="49" customFormat="1" x14ac:dyDescent="0.2">
      <c r="C165" s="50"/>
      <c r="D165" s="50"/>
      <c r="E165" s="50"/>
    </row>
    <row r="166" spans="3:5" s="49" customFormat="1" x14ac:dyDescent="0.2">
      <c r="C166" s="50"/>
      <c r="D166" s="50"/>
      <c r="E166" s="50"/>
    </row>
    <row r="167" spans="3:5" s="49" customFormat="1" x14ac:dyDescent="0.2">
      <c r="C167" s="50"/>
      <c r="D167" s="50"/>
      <c r="E167" s="50"/>
    </row>
    <row r="168" spans="3:5" s="49" customFormat="1" x14ac:dyDescent="0.2">
      <c r="C168" s="50"/>
      <c r="D168" s="50"/>
      <c r="E168" s="50"/>
    </row>
    <row r="169" spans="3:5" s="49" customFormat="1" x14ac:dyDescent="0.2">
      <c r="C169" s="50"/>
      <c r="D169" s="50"/>
      <c r="E169" s="50"/>
    </row>
    <row r="170" spans="3:5" s="49" customFormat="1" x14ac:dyDescent="0.2">
      <c r="C170" s="50"/>
      <c r="D170" s="50"/>
      <c r="E170" s="50"/>
    </row>
    <row r="171" spans="3:5" s="49" customFormat="1" x14ac:dyDescent="0.2">
      <c r="C171" s="50"/>
      <c r="D171" s="50"/>
      <c r="E171" s="50"/>
    </row>
    <row r="172" spans="3:5" s="49" customFormat="1" x14ac:dyDescent="0.2">
      <c r="C172" s="50"/>
      <c r="D172" s="50"/>
      <c r="E172" s="50"/>
    </row>
    <row r="173" spans="3:5" s="49" customFormat="1" x14ac:dyDescent="0.2">
      <c r="C173" s="50"/>
      <c r="D173" s="50"/>
      <c r="E173" s="50"/>
    </row>
    <row r="174" spans="3:5" s="49" customFormat="1" x14ac:dyDescent="0.2">
      <c r="C174" s="50"/>
      <c r="D174" s="50"/>
      <c r="E174" s="50"/>
    </row>
    <row r="175" spans="3:5" s="49" customFormat="1" x14ac:dyDescent="0.2">
      <c r="C175" s="50"/>
      <c r="D175" s="50"/>
      <c r="E175" s="50"/>
    </row>
    <row r="176" spans="3:5" s="49" customFormat="1" x14ac:dyDescent="0.2">
      <c r="C176" s="50"/>
      <c r="D176" s="50"/>
      <c r="E176" s="50"/>
    </row>
    <row r="177" spans="3:5" s="49" customFormat="1" x14ac:dyDescent="0.2">
      <c r="C177" s="50"/>
      <c r="D177" s="50"/>
      <c r="E177" s="50"/>
    </row>
    <row r="178" spans="3:5" s="49" customFormat="1" x14ac:dyDescent="0.2">
      <c r="C178" s="50"/>
      <c r="D178" s="50"/>
      <c r="E178" s="50"/>
    </row>
    <row r="179" spans="3:5" s="49" customFormat="1" x14ac:dyDescent="0.2">
      <c r="C179" s="50"/>
      <c r="D179" s="50"/>
      <c r="E179" s="50"/>
    </row>
    <row r="180" spans="3:5" s="49" customFormat="1" x14ac:dyDescent="0.2">
      <c r="C180" s="50"/>
      <c r="D180" s="50"/>
      <c r="E180" s="50"/>
    </row>
    <row r="181" spans="3:5" s="49" customFormat="1" x14ac:dyDescent="0.2">
      <c r="C181" s="50"/>
      <c r="D181" s="50"/>
      <c r="E181" s="50"/>
    </row>
    <row r="182" spans="3:5" s="49" customFormat="1" x14ac:dyDescent="0.2">
      <c r="C182" s="50"/>
      <c r="D182" s="50"/>
      <c r="E182" s="50"/>
    </row>
    <row r="183" spans="3:5" s="49" customFormat="1" x14ac:dyDescent="0.2">
      <c r="C183" s="50"/>
      <c r="D183" s="50"/>
      <c r="E183" s="50"/>
    </row>
    <row r="184" spans="3:5" s="49" customFormat="1" x14ac:dyDescent="0.2">
      <c r="C184" s="50"/>
      <c r="D184" s="50"/>
      <c r="E184" s="50"/>
    </row>
    <row r="185" spans="3:5" s="49" customFormat="1" x14ac:dyDescent="0.2">
      <c r="C185" s="50"/>
      <c r="D185" s="50"/>
      <c r="E185" s="50"/>
    </row>
    <row r="186" spans="3:5" s="49" customFormat="1" x14ac:dyDescent="0.2">
      <c r="C186" s="50"/>
      <c r="D186" s="50"/>
      <c r="E186" s="50"/>
    </row>
    <row r="187" spans="3:5" s="49" customFormat="1" x14ac:dyDescent="0.2">
      <c r="C187" s="50"/>
      <c r="D187" s="50"/>
      <c r="E187" s="50"/>
    </row>
    <row r="188" spans="3:5" s="49" customFormat="1" x14ac:dyDescent="0.2">
      <c r="C188" s="50"/>
      <c r="D188" s="50"/>
      <c r="E188" s="50"/>
    </row>
    <row r="189" spans="3:5" s="49" customFormat="1" x14ac:dyDescent="0.2">
      <c r="C189" s="50"/>
      <c r="D189" s="50"/>
      <c r="E189" s="50"/>
    </row>
    <row r="190" spans="3:5" s="49" customFormat="1" x14ac:dyDescent="0.2">
      <c r="C190" s="50"/>
      <c r="D190" s="50"/>
      <c r="E190" s="50"/>
    </row>
    <row r="191" spans="3:5" s="49" customFormat="1" x14ac:dyDescent="0.2">
      <c r="C191" s="50"/>
      <c r="D191" s="50"/>
      <c r="E191" s="50"/>
    </row>
    <row r="192" spans="3:5" s="49" customFormat="1" x14ac:dyDescent="0.2">
      <c r="C192" s="50"/>
      <c r="D192" s="50"/>
      <c r="E192" s="50"/>
    </row>
    <row r="193" spans="3:5" s="49" customFormat="1" x14ac:dyDescent="0.2">
      <c r="C193" s="50"/>
      <c r="D193" s="50"/>
      <c r="E193" s="50"/>
    </row>
    <row r="194" spans="3:5" s="49" customFormat="1" x14ac:dyDescent="0.2">
      <c r="C194" s="50"/>
      <c r="D194" s="50"/>
      <c r="E194" s="50"/>
    </row>
    <row r="195" spans="3:5" s="49" customFormat="1" x14ac:dyDescent="0.2">
      <c r="C195" s="50"/>
      <c r="D195" s="50"/>
      <c r="E195" s="50"/>
    </row>
    <row r="196" spans="3:5" s="49" customFormat="1" x14ac:dyDescent="0.2">
      <c r="C196" s="50"/>
      <c r="D196" s="50"/>
      <c r="E196" s="50"/>
    </row>
    <row r="197" spans="3:5" s="49" customFormat="1" x14ac:dyDescent="0.2">
      <c r="C197" s="50"/>
      <c r="D197" s="50"/>
      <c r="E197" s="50"/>
    </row>
    <row r="198" spans="3:5" s="49" customFormat="1" x14ac:dyDescent="0.2">
      <c r="C198" s="50"/>
      <c r="D198" s="50"/>
      <c r="E198" s="50"/>
    </row>
    <row r="199" spans="3:5" s="49" customFormat="1" x14ac:dyDescent="0.2">
      <c r="C199" s="50"/>
      <c r="D199" s="50"/>
      <c r="E199" s="50"/>
    </row>
    <row r="200" spans="3:5" s="49" customFormat="1" x14ac:dyDescent="0.2">
      <c r="C200" s="50"/>
      <c r="D200" s="50"/>
      <c r="E200" s="50"/>
    </row>
    <row r="201" spans="3:5" s="49" customFormat="1" x14ac:dyDescent="0.2">
      <c r="C201" s="50"/>
      <c r="D201" s="50"/>
      <c r="E201" s="50"/>
    </row>
    <row r="202" spans="3:5" s="49" customFormat="1" x14ac:dyDescent="0.2">
      <c r="C202" s="50"/>
      <c r="D202" s="50"/>
      <c r="E202" s="50"/>
    </row>
    <row r="203" spans="3:5" s="49" customFormat="1" x14ac:dyDescent="0.2">
      <c r="C203" s="50"/>
      <c r="D203" s="50"/>
      <c r="E203" s="50"/>
    </row>
    <row r="204" spans="3:5" s="49" customFormat="1" x14ac:dyDescent="0.2">
      <c r="C204" s="50"/>
      <c r="D204" s="50"/>
      <c r="E204" s="50"/>
    </row>
    <row r="205" spans="3:5" s="49" customFormat="1" x14ac:dyDescent="0.2">
      <c r="C205" s="50"/>
      <c r="D205" s="50"/>
      <c r="E205" s="50"/>
    </row>
    <row r="206" spans="3:5" s="49" customFormat="1" x14ac:dyDescent="0.2">
      <c r="C206" s="50"/>
      <c r="D206" s="50"/>
      <c r="E206" s="50"/>
    </row>
    <row r="207" spans="3:5" s="49" customFormat="1" x14ac:dyDescent="0.2">
      <c r="C207" s="50"/>
      <c r="D207" s="50"/>
      <c r="E207" s="50"/>
    </row>
    <row r="208" spans="3:5" s="49" customFormat="1" x14ac:dyDescent="0.2">
      <c r="C208" s="50"/>
      <c r="D208" s="50"/>
      <c r="E208" s="50"/>
    </row>
    <row r="209" spans="3:5" s="49" customFormat="1" x14ac:dyDescent="0.2">
      <c r="C209" s="50"/>
      <c r="D209" s="50"/>
      <c r="E209" s="50"/>
    </row>
    <row r="210" spans="3:5" s="49" customFormat="1" x14ac:dyDescent="0.2">
      <c r="C210" s="50"/>
      <c r="D210" s="50"/>
      <c r="E210" s="50"/>
    </row>
    <row r="211" spans="3:5" s="49" customFormat="1" x14ac:dyDescent="0.2">
      <c r="C211" s="50"/>
      <c r="D211" s="50"/>
      <c r="E211" s="50"/>
    </row>
    <row r="212" spans="3:5" s="49" customFormat="1" x14ac:dyDescent="0.2">
      <c r="C212" s="50"/>
      <c r="D212" s="50"/>
      <c r="E212" s="50"/>
    </row>
    <row r="213" spans="3:5" s="49" customFormat="1" x14ac:dyDescent="0.2">
      <c r="C213" s="50"/>
      <c r="D213" s="50"/>
      <c r="E213" s="50"/>
    </row>
    <row r="214" spans="3:5" s="49" customFormat="1" x14ac:dyDescent="0.2">
      <c r="C214" s="50"/>
      <c r="D214" s="50"/>
      <c r="E214" s="50"/>
    </row>
    <row r="215" spans="3:5" s="49" customFormat="1" x14ac:dyDescent="0.2">
      <c r="C215" s="50"/>
      <c r="D215" s="50"/>
      <c r="E215" s="50"/>
    </row>
    <row r="216" spans="3:5" s="49" customFormat="1" x14ac:dyDescent="0.2">
      <c r="C216" s="50"/>
      <c r="D216" s="50"/>
      <c r="E216" s="50"/>
    </row>
    <row r="217" spans="3:5" s="49" customFormat="1" x14ac:dyDescent="0.2">
      <c r="C217" s="50"/>
      <c r="D217" s="50"/>
      <c r="E217" s="50"/>
    </row>
    <row r="218" spans="3:5" s="49" customFormat="1" x14ac:dyDescent="0.2">
      <c r="C218" s="50"/>
      <c r="D218" s="50"/>
      <c r="E218" s="50"/>
    </row>
    <row r="219" spans="3:5" s="49" customFormat="1" x14ac:dyDescent="0.2">
      <c r="C219" s="50"/>
      <c r="D219" s="50"/>
      <c r="E219" s="50"/>
    </row>
    <row r="220" spans="3:5" s="49" customFormat="1" x14ac:dyDescent="0.2">
      <c r="C220" s="50"/>
      <c r="D220" s="50"/>
      <c r="E220" s="50"/>
    </row>
    <row r="221" spans="3:5" s="49" customFormat="1" x14ac:dyDescent="0.2">
      <c r="C221" s="50"/>
      <c r="D221" s="50"/>
      <c r="E221" s="50"/>
    </row>
    <row r="222" spans="3:5" s="49" customFormat="1" x14ac:dyDescent="0.2">
      <c r="C222" s="50"/>
      <c r="D222" s="50"/>
      <c r="E222" s="50"/>
    </row>
    <row r="223" spans="3:5" s="49" customFormat="1" x14ac:dyDescent="0.2">
      <c r="C223" s="50"/>
      <c r="D223" s="50"/>
      <c r="E223" s="50"/>
    </row>
    <row r="224" spans="3:5" s="49" customFormat="1" x14ac:dyDescent="0.2">
      <c r="C224" s="50"/>
      <c r="D224" s="50"/>
      <c r="E224" s="50"/>
    </row>
    <row r="225" spans="3:5" s="49" customFormat="1" x14ac:dyDescent="0.2">
      <c r="C225" s="50"/>
      <c r="D225" s="50"/>
      <c r="E225" s="50"/>
    </row>
    <row r="226" spans="3:5" s="49" customFormat="1" x14ac:dyDescent="0.2">
      <c r="C226" s="50"/>
      <c r="D226" s="50"/>
      <c r="E226" s="50"/>
    </row>
    <row r="227" spans="3:5" s="49" customFormat="1" x14ac:dyDescent="0.2">
      <c r="C227" s="50"/>
      <c r="D227" s="50"/>
      <c r="E227" s="50"/>
    </row>
    <row r="228" spans="3:5" s="49" customFormat="1" x14ac:dyDescent="0.2">
      <c r="C228" s="50"/>
      <c r="D228" s="50"/>
      <c r="E228" s="50"/>
    </row>
    <row r="229" spans="3:5" s="49" customFormat="1" x14ac:dyDescent="0.2">
      <c r="C229" s="50"/>
      <c r="D229" s="50"/>
      <c r="E229" s="50"/>
    </row>
    <row r="230" spans="3:5" s="49" customFormat="1" x14ac:dyDescent="0.2">
      <c r="C230" s="50"/>
      <c r="D230" s="50"/>
      <c r="E230" s="50"/>
    </row>
    <row r="231" spans="3:5" s="49" customFormat="1" x14ac:dyDescent="0.2">
      <c r="C231" s="50"/>
      <c r="D231" s="50"/>
      <c r="E231" s="50"/>
    </row>
    <row r="232" spans="3:5" s="49" customFormat="1" x14ac:dyDescent="0.2">
      <c r="C232" s="50"/>
      <c r="D232" s="50"/>
      <c r="E232" s="50"/>
    </row>
    <row r="233" spans="3:5" s="49" customFormat="1" x14ac:dyDescent="0.2">
      <c r="C233" s="50"/>
      <c r="D233" s="50"/>
      <c r="E233" s="50"/>
    </row>
    <row r="234" spans="3:5" s="49" customFormat="1" x14ac:dyDescent="0.2">
      <c r="C234" s="50"/>
      <c r="D234" s="50"/>
      <c r="E234" s="50"/>
    </row>
    <row r="235" spans="3:5" s="49" customFormat="1" x14ac:dyDescent="0.2">
      <c r="C235" s="50"/>
      <c r="D235" s="50"/>
      <c r="E235" s="50"/>
    </row>
    <row r="236" spans="3:5" s="49" customFormat="1" x14ac:dyDescent="0.2">
      <c r="C236" s="50"/>
      <c r="D236" s="50"/>
      <c r="E236" s="50"/>
    </row>
    <row r="237" spans="3:5" s="49" customFormat="1" x14ac:dyDescent="0.2">
      <c r="C237" s="50"/>
      <c r="D237" s="50"/>
      <c r="E237" s="50"/>
    </row>
    <row r="238" spans="3:5" s="49" customFormat="1" x14ac:dyDescent="0.2">
      <c r="C238" s="50"/>
      <c r="D238" s="50"/>
      <c r="E238" s="50"/>
    </row>
    <row r="239" spans="3:5" s="49" customFormat="1" x14ac:dyDescent="0.2">
      <c r="C239" s="50"/>
      <c r="D239" s="50"/>
      <c r="E239" s="50"/>
    </row>
    <row r="240" spans="3:5" s="49" customFormat="1" x14ac:dyDescent="0.2">
      <c r="C240" s="50"/>
      <c r="D240" s="50"/>
      <c r="E240" s="50"/>
    </row>
    <row r="241" spans="3:5" s="49" customFormat="1" x14ac:dyDescent="0.2">
      <c r="C241" s="50"/>
      <c r="D241" s="50"/>
      <c r="E241" s="50"/>
    </row>
    <row r="242" spans="3:5" s="49" customFormat="1" x14ac:dyDescent="0.2">
      <c r="C242" s="50"/>
      <c r="D242" s="50"/>
      <c r="E242" s="50"/>
    </row>
    <row r="243" spans="3:5" s="49" customFormat="1" x14ac:dyDescent="0.2">
      <c r="C243" s="50"/>
      <c r="D243" s="50"/>
      <c r="E243" s="50"/>
    </row>
    <row r="244" spans="3:5" s="49" customFormat="1" x14ac:dyDescent="0.2">
      <c r="C244" s="50"/>
      <c r="D244" s="50"/>
      <c r="E244" s="50"/>
    </row>
    <row r="245" spans="3:5" s="49" customFormat="1" x14ac:dyDescent="0.2">
      <c r="C245" s="50"/>
      <c r="D245" s="50"/>
      <c r="E245" s="50"/>
    </row>
    <row r="246" spans="3:5" s="49" customFormat="1" x14ac:dyDescent="0.2">
      <c r="C246" s="50"/>
      <c r="D246" s="50"/>
      <c r="E246" s="50"/>
    </row>
    <row r="247" spans="3:5" s="49" customFormat="1" x14ac:dyDescent="0.2">
      <c r="C247" s="50"/>
      <c r="D247" s="50"/>
      <c r="E247" s="50"/>
    </row>
    <row r="248" spans="3:5" s="49" customFormat="1" x14ac:dyDescent="0.2">
      <c r="C248" s="50"/>
      <c r="D248" s="50"/>
      <c r="E248" s="50"/>
    </row>
    <row r="249" spans="3:5" s="49" customFormat="1" x14ac:dyDescent="0.2">
      <c r="C249" s="50"/>
      <c r="D249" s="50"/>
      <c r="E249" s="50"/>
    </row>
    <row r="250" spans="3:5" s="49" customFormat="1" x14ac:dyDescent="0.2">
      <c r="C250" s="50"/>
      <c r="D250" s="50"/>
      <c r="E250" s="50"/>
    </row>
    <row r="251" spans="3:5" s="49" customFormat="1" x14ac:dyDescent="0.2">
      <c r="C251" s="50"/>
      <c r="D251" s="50"/>
      <c r="E251" s="50"/>
    </row>
    <row r="252" spans="3:5" s="49" customFormat="1" x14ac:dyDescent="0.2">
      <c r="C252" s="50"/>
      <c r="D252" s="50"/>
      <c r="E252" s="50"/>
    </row>
    <row r="253" spans="3:5" s="49" customFormat="1" x14ac:dyDescent="0.2">
      <c r="C253" s="50"/>
      <c r="D253" s="50"/>
      <c r="E253" s="50"/>
    </row>
    <row r="254" spans="3:5" s="49" customFormat="1" x14ac:dyDescent="0.2">
      <c r="C254" s="50"/>
      <c r="D254" s="50"/>
      <c r="E254" s="50"/>
    </row>
    <row r="255" spans="3:5" s="49" customFormat="1" x14ac:dyDescent="0.2">
      <c r="C255" s="50"/>
      <c r="D255" s="50"/>
      <c r="E255" s="50"/>
    </row>
    <row r="256" spans="3:5" s="49" customFormat="1" x14ac:dyDescent="0.2">
      <c r="C256" s="50"/>
      <c r="D256" s="50"/>
      <c r="E256" s="50"/>
    </row>
    <row r="257" spans="3:5" s="49" customFormat="1" x14ac:dyDescent="0.2">
      <c r="C257" s="50"/>
      <c r="D257" s="50"/>
      <c r="E257" s="50"/>
    </row>
    <row r="258" spans="3:5" s="49" customFormat="1" x14ac:dyDescent="0.2">
      <c r="C258" s="50"/>
      <c r="D258" s="50"/>
      <c r="E258" s="50"/>
    </row>
    <row r="259" spans="3:5" s="49" customFormat="1" x14ac:dyDescent="0.2">
      <c r="C259" s="50"/>
      <c r="D259" s="50"/>
      <c r="E259" s="50"/>
    </row>
    <row r="260" spans="3:5" s="49" customFormat="1" x14ac:dyDescent="0.2">
      <c r="C260" s="50"/>
      <c r="D260" s="50"/>
      <c r="E260" s="50"/>
    </row>
    <row r="261" spans="3:5" s="49" customFormat="1" x14ac:dyDescent="0.2">
      <c r="C261" s="50"/>
      <c r="D261" s="50"/>
      <c r="E261" s="50"/>
    </row>
    <row r="262" spans="3:5" s="49" customFormat="1" x14ac:dyDescent="0.2">
      <c r="C262" s="50"/>
      <c r="D262" s="50"/>
      <c r="E262" s="50"/>
    </row>
    <row r="263" spans="3:5" s="49" customFormat="1" x14ac:dyDescent="0.2">
      <c r="C263" s="50"/>
      <c r="D263" s="50"/>
      <c r="E263" s="50"/>
    </row>
    <row r="264" spans="3:5" s="49" customFormat="1" x14ac:dyDescent="0.2">
      <c r="C264" s="50"/>
      <c r="D264" s="50"/>
      <c r="E264" s="50"/>
    </row>
    <row r="265" spans="3:5" s="49" customFormat="1" x14ac:dyDescent="0.2">
      <c r="C265" s="50"/>
      <c r="D265" s="50"/>
      <c r="E265" s="50"/>
    </row>
    <row r="266" spans="3:5" s="49" customFormat="1" x14ac:dyDescent="0.2">
      <c r="C266" s="50"/>
      <c r="D266" s="50"/>
      <c r="E266" s="50"/>
    </row>
    <row r="267" spans="3:5" s="49" customFormat="1" x14ac:dyDescent="0.2">
      <c r="C267" s="50"/>
      <c r="D267" s="50"/>
      <c r="E267" s="50"/>
    </row>
    <row r="268" spans="3:5" s="49" customFormat="1" x14ac:dyDescent="0.2">
      <c r="C268" s="50"/>
      <c r="D268" s="50"/>
      <c r="E268" s="50"/>
    </row>
    <row r="269" spans="3:5" s="49" customFormat="1" x14ac:dyDescent="0.2">
      <c r="C269" s="50"/>
      <c r="D269" s="50"/>
      <c r="E269" s="50"/>
    </row>
    <row r="270" spans="3:5" s="49" customFormat="1" x14ac:dyDescent="0.2">
      <c r="C270" s="50"/>
      <c r="D270" s="50"/>
      <c r="E270" s="50"/>
    </row>
    <row r="271" spans="3:5" s="49" customFormat="1" x14ac:dyDescent="0.2">
      <c r="C271" s="50"/>
      <c r="D271" s="50"/>
      <c r="E271" s="50"/>
    </row>
    <row r="272" spans="3:5" s="49" customFormat="1" x14ac:dyDescent="0.2">
      <c r="C272" s="50"/>
      <c r="D272" s="50"/>
      <c r="E272" s="50"/>
    </row>
    <row r="273" spans="3:5" s="49" customFormat="1" x14ac:dyDescent="0.2">
      <c r="C273" s="50"/>
      <c r="D273" s="50"/>
      <c r="E273" s="50"/>
    </row>
    <row r="274" spans="3:5" s="49" customFormat="1" x14ac:dyDescent="0.2">
      <c r="C274" s="50"/>
      <c r="D274" s="50"/>
      <c r="E274" s="50"/>
    </row>
    <row r="275" spans="3:5" s="49" customFormat="1" x14ac:dyDescent="0.2">
      <c r="C275" s="50"/>
      <c r="D275" s="50"/>
      <c r="E275" s="50"/>
    </row>
    <row r="276" spans="3:5" s="49" customFormat="1" x14ac:dyDescent="0.2">
      <c r="C276" s="50"/>
      <c r="D276" s="50"/>
      <c r="E276" s="50"/>
    </row>
    <row r="277" spans="3:5" s="49" customFormat="1" x14ac:dyDescent="0.2">
      <c r="C277" s="50"/>
      <c r="D277" s="50"/>
      <c r="E277" s="50"/>
    </row>
    <row r="278" spans="3:5" s="49" customFormat="1" x14ac:dyDescent="0.2">
      <c r="C278" s="50"/>
      <c r="D278" s="50"/>
      <c r="E278" s="50"/>
    </row>
    <row r="279" spans="3:5" s="49" customFormat="1" x14ac:dyDescent="0.2">
      <c r="C279" s="50"/>
      <c r="D279" s="50"/>
      <c r="E279" s="50"/>
    </row>
    <row r="280" spans="3:5" s="49" customFormat="1" x14ac:dyDescent="0.2">
      <c r="C280" s="50"/>
      <c r="D280" s="50"/>
      <c r="E280" s="50"/>
    </row>
    <row r="281" spans="3:5" s="49" customFormat="1" x14ac:dyDescent="0.2">
      <c r="C281" s="50"/>
      <c r="D281" s="50"/>
      <c r="E281" s="50"/>
    </row>
    <row r="282" spans="3:5" s="49" customFormat="1" x14ac:dyDescent="0.2">
      <c r="C282" s="50"/>
      <c r="D282" s="50"/>
      <c r="E282" s="50"/>
    </row>
    <row r="283" spans="3:5" s="49" customFormat="1" x14ac:dyDescent="0.2">
      <c r="C283" s="50"/>
      <c r="D283" s="50"/>
      <c r="E283" s="50"/>
    </row>
    <row r="284" spans="3:5" s="49" customFormat="1" x14ac:dyDescent="0.2">
      <c r="C284" s="50"/>
      <c r="D284" s="50"/>
      <c r="E284" s="50"/>
    </row>
    <row r="285" spans="3:5" s="49" customFormat="1" x14ac:dyDescent="0.2">
      <c r="C285" s="50"/>
      <c r="D285" s="50"/>
      <c r="E285" s="50"/>
    </row>
    <row r="286" spans="3:5" s="49" customFormat="1" x14ac:dyDescent="0.2">
      <c r="C286" s="50"/>
      <c r="D286" s="50"/>
      <c r="E286" s="50"/>
    </row>
    <row r="287" spans="3:5" s="49" customFormat="1" x14ac:dyDescent="0.2">
      <c r="C287" s="50"/>
      <c r="D287" s="50"/>
      <c r="E287" s="50"/>
    </row>
    <row r="288" spans="3:5" s="49" customFormat="1" x14ac:dyDescent="0.2">
      <c r="C288" s="50"/>
      <c r="D288" s="50"/>
      <c r="E288" s="50"/>
    </row>
    <row r="289" spans="3:5" s="49" customFormat="1" x14ac:dyDescent="0.2">
      <c r="C289" s="50"/>
      <c r="D289" s="50"/>
      <c r="E289" s="50"/>
    </row>
    <row r="290" spans="3:5" s="49" customFormat="1" x14ac:dyDescent="0.2">
      <c r="C290" s="50"/>
      <c r="D290" s="50"/>
      <c r="E290" s="50"/>
    </row>
    <row r="291" spans="3:5" s="49" customFormat="1" x14ac:dyDescent="0.2">
      <c r="C291" s="50"/>
      <c r="D291" s="50"/>
      <c r="E291" s="50"/>
    </row>
    <row r="292" spans="3:5" s="49" customFormat="1" x14ac:dyDescent="0.2">
      <c r="C292" s="50"/>
      <c r="D292" s="50"/>
      <c r="E292" s="50"/>
    </row>
    <row r="293" spans="3:5" s="49" customFormat="1" x14ac:dyDescent="0.2">
      <c r="C293" s="50"/>
      <c r="D293" s="50"/>
      <c r="E293" s="50"/>
    </row>
    <row r="294" spans="3:5" s="49" customFormat="1" x14ac:dyDescent="0.2">
      <c r="C294" s="50"/>
      <c r="D294" s="50"/>
      <c r="E294" s="50"/>
    </row>
    <row r="295" spans="3:5" s="49" customFormat="1" x14ac:dyDescent="0.2">
      <c r="C295" s="50"/>
      <c r="D295" s="50"/>
      <c r="E295" s="50"/>
    </row>
    <row r="296" spans="3:5" s="49" customFormat="1" x14ac:dyDescent="0.2">
      <c r="C296" s="50"/>
      <c r="D296" s="50"/>
      <c r="E296" s="50"/>
    </row>
    <row r="297" spans="3:5" s="49" customFormat="1" x14ac:dyDescent="0.2">
      <c r="C297" s="50"/>
      <c r="D297" s="50"/>
      <c r="E297" s="50"/>
    </row>
    <row r="298" spans="3:5" s="49" customFormat="1" x14ac:dyDescent="0.2">
      <c r="C298" s="50"/>
      <c r="D298" s="50"/>
      <c r="E298" s="50"/>
    </row>
    <row r="299" spans="3:5" s="49" customFormat="1" x14ac:dyDescent="0.2">
      <c r="C299" s="50"/>
      <c r="D299" s="50"/>
      <c r="E299" s="50"/>
    </row>
    <row r="300" spans="3:5" s="49" customFormat="1" x14ac:dyDescent="0.2">
      <c r="C300" s="50"/>
      <c r="D300" s="50"/>
      <c r="E300" s="50"/>
    </row>
    <row r="301" spans="3:5" s="49" customFormat="1" x14ac:dyDescent="0.2">
      <c r="C301" s="50"/>
      <c r="D301" s="50"/>
      <c r="E301" s="50"/>
    </row>
    <row r="302" spans="3:5" s="49" customFormat="1" x14ac:dyDescent="0.2">
      <c r="C302" s="50"/>
      <c r="D302" s="50"/>
      <c r="E302" s="50"/>
    </row>
    <row r="303" spans="3:5" s="49" customFormat="1" x14ac:dyDescent="0.2">
      <c r="C303" s="50"/>
      <c r="D303" s="50"/>
      <c r="E303" s="50"/>
    </row>
    <row r="304" spans="3:5" s="49" customFormat="1" x14ac:dyDescent="0.2">
      <c r="C304" s="50"/>
      <c r="D304" s="50"/>
      <c r="E304" s="50"/>
    </row>
    <row r="305" spans="3:5" s="49" customFormat="1" x14ac:dyDescent="0.2">
      <c r="C305" s="50"/>
      <c r="D305" s="50"/>
      <c r="E305" s="50"/>
    </row>
    <row r="306" spans="3:5" s="49" customFormat="1" x14ac:dyDescent="0.2">
      <c r="C306" s="50"/>
      <c r="D306" s="50"/>
      <c r="E306" s="50"/>
    </row>
    <row r="307" spans="3:5" s="49" customFormat="1" x14ac:dyDescent="0.2">
      <c r="C307" s="50"/>
      <c r="D307" s="50"/>
      <c r="E307" s="50"/>
    </row>
    <row r="308" spans="3:5" s="49" customFormat="1" x14ac:dyDescent="0.2">
      <c r="C308" s="50"/>
      <c r="D308" s="50"/>
      <c r="E308" s="50"/>
    </row>
    <row r="309" spans="3:5" s="49" customFormat="1" x14ac:dyDescent="0.2">
      <c r="C309" s="50"/>
      <c r="D309" s="50"/>
      <c r="E309" s="50"/>
    </row>
    <row r="310" spans="3:5" s="49" customFormat="1" x14ac:dyDescent="0.2">
      <c r="C310" s="50"/>
      <c r="D310" s="50"/>
      <c r="E310" s="50"/>
    </row>
    <row r="311" spans="3:5" s="49" customFormat="1" x14ac:dyDescent="0.2">
      <c r="C311" s="50"/>
      <c r="D311" s="50"/>
      <c r="E311" s="50"/>
    </row>
    <row r="312" spans="3:5" s="49" customFormat="1" x14ac:dyDescent="0.2">
      <c r="C312" s="50"/>
      <c r="D312" s="50"/>
      <c r="E312" s="50"/>
    </row>
    <row r="313" spans="3:5" s="49" customFormat="1" x14ac:dyDescent="0.2">
      <c r="C313" s="50"/>
      <c r="D313" s="50"/>
      <c r="E313" s="50"/>
    </row>
    <row r="314" spans="3:5" s="49" customFormat="1" x14ac:dyDescent="0.2">
      <c r="C314" s="50"/>
      <c r="D314" s="50"/>
      <c r="E314" s="50"/>
    </row>
    <row r="315" spans="3:5" s="49" customFormat="1" x14ac:dyDescent="0.2">
      <c r="C315" s="50"/>
      <c r="D315" s="50"/>
      <c r="E315" s="50"/>
    </row>
    <row r="316" spans="3:5" s="49" customFormat="1" x14ac:dyDescent="0.2">
      <c r="C316" s="50"/>
      <c r="D316" s="50"/>
      <c r="E316" s="50"/>
    </row>
    <row r="317" spans="3:5" s="49" customFormat="1" x14ac:dyDescent="0.2">
      <c r="C317" s="50"/>
      <c r="D317" s="50"/>
      <c r="E317" s="50"/>
    </row>
    <row r="318" spans="3:5" s="49" customFormat="1" x14ac:dyDescent="0.2">
      <c r="C318" s="50"/>
      <c r="D318" s="50"/>
      <c r="E318" s="50"/>
    </row>
    <row r="319" spans="3:5" s="49" customFormat="1" x14ac:dyDescent="0.2">
      <c r="C319" s="50"/>
      <c r="D319" s="50"/>
      <c r="E319" s="50"/>
    </row>
    <row r="320" spans="3:5" s="49" customFormat="1" x14ac:dyDescent="0.2">
      <c r="C320" s="50"/>
      <c r="D320" s="50"/>
      <c r="E320" s="50"/>
    </row>
    <row r="321" spans="3:5" s="49" customFormat="1" x14ac:dyDescent="0.2">
      <c r="C321" s="50"/>
      <c r="D321" s="50"/>
      <c r="E321" s="50"/>
    </row>
    <row r="322" spans="3:5" s="49" customFormat="1" x14ac:dyDescent="0.2">
      <c r="C322" s="50"/>
      <c r="D322" s="50"/>
      <c r="E322" s="50"/>
    </row>
    <row r="323" spans="3:5" s="49" customFormat="1" x14ac:dyDescent="0.2">
      <c r="C323" s="50"/>
      <c r="D323" s="50"/>
      <c r="E323" s="50"/>
    </row>
    <row r="324" spans="3:5" s="49" customFormat="1" x14ac:dyDescent="0.2">
      <c r="C324" s="50"/>
      <c r="D324" s="50"/>
      <c r="E324" s="50"/>
    </row>
    <row r="325" spans="3:5" s="49" customFormat="1" x14ac:dyDescent="0.2">
      <c r="C325" s="50"/>
      <c r="D325" s="50"/>
      <c r="E325" s="50"/>
    </row>
    <row r="326" spans="3:5" s="49" customFormat="1" x14ac:dyDescent="0.2">
      <c r="C326" s="50"/>
      <c r="D326" s="50"/>
      <c r="E326" s="50"/>
    </row>
    <row r="327" spans="3:5" s="49" customFormat="1" x14ac:dyDescent="0.2">
      <c r="C327" s="50"/>
      <c r="D327" s="50"/>
      <c r="E327" s="50"/>
    </row>
    <row r="328" spans="3:5" s="49" customFormat="1" x14ac:dyDescent="0.2">
      <c r="C328" s="50"/>
      <c r="D328" s="50"/>
      <c r="E328" s="50"/>
    </row>
    <row r="329" spans="3:5" s="49" customFormat="1" x14ac:dyDescent="0.2">
      <c r="C329" s="50"/>
      <c r="D329" s="50"/>
      <c r="E329" s="50"/>
    </row>
    <row r="330" spans="3:5" s="49" customFormat="1" x14ac:dyDescent="0.2">
      <c r="C330" s="50"/>
      <c r="D330" s="50"/>
      <c r="E330" s="50"/>
    </row>
    <row r="331" spans="3:5" s="49" customFormat="1" x14ac:dyDescent="0.2">
      <c r="C331" s="50"/>
      <c r="D331" s="50"/>
      <c r="E331" s="50"/>
    </row>
    <row r="332" spans="3:5" s="49" customFormat="1" x14ac:dyDescent="0.2">
      <c r="C332" s="50"/>
      <c r="D332" s="50"/>
      <c r="E332" s="50"/>
    </row>
    <row r="333" spans="3:5" s="49" customFormat="1" x14ac:dyDescent="0.2">
      <c r="C333" s="50"/>
      <c r="D333" s="50"/>
      <c r="E333" s="50"/>
    </row>
    <row r="334" spans="3:5" s="49" customFormat="1" x14ac:dyDescent="0.2">
      <c r="C334" s="50"/>
      <c r="D334" s="50"/>
      <c r="E334" s="50"/>
    </row>
    <row r="335" spans="3:5" s="49" customFormat="1" x14ac:dyDescent="0.2">
      <c r="C335" s="50"/>
      <c r="D335" s="50"/>
      <c r="E335" s="50"/>
    </row>
    <row r="336" spans="3:5" s="49" customFormat="1" x14ac:dyDescent="0.2">
      <c r="C336" s="50"/>
      <c r="D336" s="50"/>
      <c r="E336" s="50"/>
    </row>
    <row r="337" spans="3:5" s="49" customFormat="1" x14ac:dyDescent="0.2">
      <c r="C337" s="50"/>
      <c r="D337" s="50"/>
      <c r="E337" s="50"/>
    </row>
    <row r="338" spans="3:5" s="49" customFormat="1" x14ac:dyDescent="0.2">
      <c r="C338" s="50"/>
      <c r="D338" s="50"/>
      <c r="E338" s="50"/>
    </row>
    <row r="339" spans="3:5" s="49" customFormat="1" x14ac:dyDescent="0.2">
      <c r="C339" s="50"/>
      <c r="D339" s="50"/>
      <c r="E339" s="50"/>
    </row>
    <row r="340" spans="3:5" s="49" customFormat="1" x14ac:dyDescent="0.2">
      <c r="C340" s="50"/>
      <c r="D340" s="50"/>
      <c r="E340" s="50"/>
    </row>
    <row r="341" spans="3:5" s="49" customFormat="1" x14ac:dyDescent="0.2">
      <c r="C341" s="50"/>
      <c r="D341" s="50"/>
      <c r="E341" s="50"/>
    </row>
    <row r="342" spans="3:5" s="49" customFormat="1" x14ac:dyDescent="0.2">
      <c r="C342" s="50"/>
      <c r="D342" s="50"/>
      <c r="E342" s="50"/>
    </row>
    <row r="343" spans="3:5" s="49" customFormat="1" x14ac:dyDescent="0.2">
      <c r="C343" s="50"/>
      <c r="D343" s="50"/>
      <c r="E343" s="50"/>
    </row>
    <row r="344" spans="3:5" s="49" customFormat="1" x14ac:dyDescent="0.2">
      <c r="C344" s="50"/>
      <c r="D344" s="50"/>
      <c r="E344" s="50"/>
    </row>
    <row r="345" spans="3:5" s="49" customFormat="1" x14ac:dyDescent="0.2">
      <c r="C345" s="50"/>
      <c r="D345" s="50"/>
      <c r="E345" s="50"/>
    </row>
    <row r="346" spans="3:5" s="49" customFormat="1" x14ac:dyDescent="0.2">
      <c r="C346" s="50"/>
      <c r="D346" s="50"/>
      <c r="E346" s="50"/>
    </row>
    <row r="347" spans="3:5" s="49" customFormat="1" x14ac:dyDescent="0.2">
      <c r="C347" s="50"/>
      <c r="D347" s="50"/>
      <c r="E347" s="50"/>
    </row>
    <row r="348" spans="3:5" s="49" customFormat="1" x14ac:dyDescent="0.2">
      <c r="C348" s="50"/>
      <c r="D348" s="50"/>
      <c r="E348" s="50"/>
    </row>
    <row r="349" spans="3:5" s="49" customFormat="1" x14ac:dyDescent="0.2">
      <c r="C349" s="50"/>
      <c r="D349" s="50"/>
      <c r="E349" s="50"/>
    </row>
    <row r="350" spans="3:5" s="49" customFormat="1" x14ac:dyDescent="0.2">
      <c r="C350" s="50"/>
      <c r="D350" s="50"/>
      <c r="E350" s="50"/>
    </row>
    <row r="351" spans="3:5" s="49" customFormat="1" x14ac:dyDescent="0.2">
      <c r="C351" s="50"/>
      <c r="D351" s="50"/>
      <c r="E351" s="50"/>
    </row>
    <row r="352" spans="3:5" s="49" customFormat="1" x14ac:dyDescent="0.2">
      <c r="C352" s="50"/>
      <c r="D352" s="50"/>
      <c r="E352" s="50"/>
    </row>
    <row r="353" spans="3:5" s="49" customFormat="1" x14ac:dyDescent="0.2">
      <c r="C353" s="50"/>
      <c r="D353" s="50"/>
      <c r="E353" s="50"/>
    </row>
    <row r="354" spans="3:5" s="49" customFormat="1" x14ac:dyDescent="0.2">
      <c r="C354" s="50"/>
      <c r="D354" s="50"/>
      <c r="E354" s="50"/>
    </row>
    <row r="355" spans="3:5" s="49" customFormat="1" x14ac:dyDescent="0.2">
      <c r="C355" s="50"/>
      <c r="D355" s="50"/>
      <c r="E355" s="50"/>
    </row>
    <row r="356" spans="3:5" s="49" customFormat="1" x14ac:dyDescent="0.2">
      <c r="C356" s="50"/>
      <c r="D356" s="50"/>
      <c r="E356" s="50"/>
    </row>
    <row r="357" spans="3:5" s="49" customFormat="1" x14ac:dyDescent="0.2">
      <c r="C357" s="50"/>
      <c r="D357" s="50"/>
      <c r="E357" s="50"/>
    </row>
    <row r="358" spans="3:5" s="49" customFormat="1" x14ac:dyDescent="0.2">
      <c r="C358" s="50"/>
      <c r="D358" s="50"/>
      <c r="E358" s="50"/>
    </row>
    <row r="359" spans="3:5" s="49" customFormat="1" x14ac:dyDescent="0.2">
      <c r="C359" s="50"/>
      <c r="D359" s="50"/>
      <c r="E359" s="50"/>
    </row>
    <row r="360" spans="3:5" s="49" customFormat="1" x14ac:dyDescent="0.2">
      <c r="C360" s="50"/>
      <c r="D360" s="50"/>
      <c r="E360" s="50"/>
    </row>
    <row r="361" spans="3:5" s="49" customFormat="1" x14ac:dyDescent="0.2">
      <c r="C361" s="50"/>
      <c r="D361" s="50"/>
      <c r="E361" s="50"/>
    </row>
    <row r="362" spans="3:5" s="49" customFormat="1" x14ac:dyDescent="0.2">
      <c r="C362" s="50"/>
      <c r="D362" s="50"/>
      <c r="E362" s="50"/>
    </row>
    <row r="363" spans="3:5" s="49" customFormat="1" x14ac:dyDescent="0.2">
      <c r="C363" s="50"/>
      <c r="D363" s="50"/>
      <c r="E363" s="50"/>
    </row>
    <row r="364" spans="3:5" s="49" customFormat="1" x14ac:dyDescent="0.2">
      <c r="C364" s="50"/>
      <c r="D364" s="50"/>
      <c r="E364" s="50"/>
    </row>
    <row r="365" spans="3:5" s="49" customFormat="1" x14ac:dyDescent="0.2">
      <c r="C365" s="50"/>
      <c r="D365" s="50"/>
      <c r="E365" s="50"/>
    </row>
    <row r="366" spans="3:5" s="49" customFormat="1" x14ac:dyDescent="0.2">
      <c r="C366" s="50"/>
      <c r="D366" s="50"/>
      <c r="E366" s="50"/>
    </row>
    <row r="367" spans="3:5" s="49" customFormat="1" x14ac:dyDescent="0.2">
      <c r="C367" s="50"/>
      <c r="D367" s="50"/>
      <c r="E367" s="50"/>
    </row>
    <row r="368" spans="3:5" s="49" customFormat="1" x14ac:dyDescent="0.2">
      <c r="C368" s="50"/>
      <c r="D368" s="50"/>
      <c r="E368" s="50"/>
    </row>
    <row r="369" spans="3:5" s="49" customFormat="1" x14ac:dyDescent="0.2">
      <c r="C369" s="50"/>
      <c r="D369" s="50"/>
      <c r="E369" s="50"/>
    </row>
    <row r="370" spans="3:5" s="49" customFormat="1" x14ac:dyDescent="0.2">
      <c r="C370" s="50"/>
      <c r="D370" s="50"/>
      <c r="E370" s="50"/>
    </row>
    <row r="371" spans="3:5" s="49" customFormat="1" x14ac:dyDescent="0.2">
      <c r="C371" s="50"/>
      <c r="D371" s="50"/>
      <c r="E371" s="50"/>
    </row>
    <row r="372" spans="3:5" s="49" customFormat="1" x14ac:dyDescent="0.2">
      <c r="C372" s="50"/>
      <c r="D372" s="50"/>
      <c r="E372" s="50"/>
    </row>
    <row r="373" spans="3:5" s="49" customFormat="1" x14ac:dyDescent="0.2">
      <c r="C373" s="50"/>
      <c r="D373" s="50"/>
      <c r="E373" s="50"/>
    </row>
    <row r="374" spans="3:5" s="49" customFormat="1" x14ac:dyDescent="0.2">
      <c r="C374" s="50"/>
      <c r="D374" s="50"/>
      <c r="E374" s="50"/>
    </row>
    <row r="375" spans="3:5" s="49" customFormat="1" x14ac:dyDescent="0.2">
      <c r="C375" s="50"/>
      <c r="D375" s="50"/>
      <c r="E375" s="50"/>
    </row>
    <row r="376" spans="3:5" s="49" customFormat="1" x14ac:dyDescent="0.2">
      <c r="C376" s="50"/>
      <c r="D376" s="50"/>
      <c r="E376" s="50"/>
    </row>
    <row r="377" spans="3:5" s="49" customFormat="1" x14ac:dyDescent="0.2">
      <c r="C377" s="50"/>
      <c r="D377" s="50"/>
      <c r="E377" s="50"/>
    </row>
    <row r="378" spans="3:5" s="49" customFormat="1" x14ac:dyDescent="0.2">
      <c r="C378" s="50"/>
      <c r="D378" s="50"/>
      <c r="E378" s="50"/>
    </row>
    <row r="379" spans="3:5" s="49" customFormat="1" x14ac:dyDescent="0.2">
      <c r="C379" s="50"/>
      <c r="D379" s="50"/>
      <c r="E379" s="50"/>
    </row>
    <row r="380" spans="3:5" s="49" customFormat="1" x14ac:dyDescent="0.2">
      <c r="C380" s="50"/>
      <c r="D380" s="50"/>
      <c r="E380" s="50"/>
    </row>
    <row r="381" spans="3:5" s="49" customFormat="1" x14ac:dyDescent="0.2">
      <c r="C381" s="50"/>
      <c r="D381" s="50"/>
      <c r="E381" s="50"/>
    </row>
    <row r="382" spans="3:5" s="49" customFormat="1" x14ac:dyDescent="0.2">
      <c r="C382" s="50"/>
      <c r="D382" s="50"/>
      <c r="E382" s="50"/>
    </row>
    <row r="383" spans="3:5" s="49" customFormat="1" x14ac:dyDescent="0.2">
      <c r="C383" s="50"/>
      <c r="D383" s="50"/>
      <c r="E383" s="50"/>
    </row>
    <row r="384" spans="3:5" s="49" customFormat="1" x14ac:dyDescent="0.2">
      <c r="C384" s="50"/>
      <c r="D384" s="50"/>
      <c r="E384" s="50"/>
    </row>
    <row r="385" spans="3:5" s="49" customFormat="1" x14ac:dyDescent="0.2">
      <c r="C385" s="50"/>
      <c r="D385" s="50"/>
      <c r="E385" s="50"/>
    </row>
    <row r="386" spans="3:5" s="49" customFormat="1" x14ac:dyDescent="0.2">
      <c r="C386" s="50"/>
      <c r="D386" s="50"/>
      <c r="E386" s="50"/>
    </row>
    <row r="387" spans="3:5" s="49" customFormat="1" x14ac:dyDescent="0.2">
      <c r="C387" s="50"/>
      <c r="D387" s="50"/>
      <c r="E387" s="50"/>
    </row>
    <row r="388" spans="3:5" s="49" customFormat="1" x14ac:dyDescent="0.2">
      <c r="C388" s="50"/>
      <c r="D388" s="50"/>
      <c r="E388" s="50"/>
    </row>
    <row r="389" spans="3:5" s="49" customFormat="1" x14ac:dyDescent="0.2">
      <c r="C389" s="50"/>
      <c r="D389" s="50"/>
      <c r="E389" s="50"/>
    </row>
    <row r="390" spans="3:5" s="49" customFormat="1" x14ac:dyDescent="0.2">
      <c r="C390" s="50"/>
      <c r="D390" s="50"/>
      <c r="E390" s="50"/>
    </row>
    <row r="391" spans="3:5" s="49" customFormat="1" x14ac:dyDescent="0.2">
      <c r="C391" s="50"/>
      <c r="D391" s="50"/>
      <c r="E391" s="50"/>
    </row>
    <row r="392" spans="3:5" s="49" customFormat="1" x14ac:dyDescent="0.2">
      <c r="C392" s="50"/>
      <c r="D392" s="50"/>
      <c r="E392" s="50"/>
    </row>
    <row r="393" spans="3:5" s="49" customFormat="1" x14ac:dyDescent="0.2">
      <c r="C393" s="50"/>
      <c r="D393" s="50"/>
      <c r="E393" s="50"/>
    </row>
    <row r="394" spans="3:5" s="49" customFormat="1" x14ac:dyDescent="0.2">
      <c r="C394" s="50"/>
      <c r="D394" s="50"/>
      <c r="E394" s="50"/>
    </row>
    <row r="395" spans="3:5" s="49" customFormat="1" x14ac:dyDescent="0.2">
      <c r="C395" s="50"/>
      <c r="D395" s="50"/>
      <c r="E395" s="50"/>
    </row>
    <row r="396" spans="3:5" s="49" customFormat="1" x14ac:dyDescent="0.2">
      <c r="C396" s="50"/>
      <c r="D396" s="50"/>
      <c r="E396" s="50"/>
    </row>
    <row r="397" spans="3:5" s="49" customFormat="1" x14ac:dyDescent="0.2">
      <c r="C397" s="50"/>
      <c r="D397" s="50"/>
      <c r="E397" s="50"/>
    </row>
    <row r="398" spans="3:5" s="49" customFormat="1" x14ac:dyDescent="0.2">
      <c r="C398" s="50"/>
      <c r="D398" s="50"/>
      <c r="E398" s="50"/>
    </row>
    <row r="399" spans="3:5" s="49" customFormat="1" x14ac:dyDescent="0.2">
      <c r="C399" s="50"/>
      <c r="D399" s="50"/>
      <c r="E399" s="50"/>
    </row>
    <row r="400" spans="3:5" s="49" customFormat="1" x14ac:dyDescent="0.2">
      <c r="C400" s="50"/>
      <c r="D400" s="50"/>
      <c r="E400" s="50"/>
    </row>
    <row r="401" spans="3:5" s="49" customFormat="1" x14ac:dyDescent="0.2">
      <c r="C401" s="50"/>
      <c r="D401" s="50"/>
      <c r="E401" s="50"/>
    </row>
    <row r="402" spans="3:5" s="49" customFormat="1" x14ac:dyDescent="0.2">
      <c r="C402" s="50"/>
      <c r="D402" s="50"/>
      <c r="E402" s="50"/>
    </row>
    <row r="403" spans="3:5" s="49" customFormat="1" x14ac:dyDescent="0.2">
      <c r="C403" s="50"/>
      <c r="D403" s="50"/>
      <c r="E403" s="50"/>
    </row>
    <row r="404" spans="3:5" s="49" customFormat="1" x14ac:dyDescent="0.2">
      <c r="C404" s="50"/>
      <c r="D404" s="50"/>
      <c r="E404" s="50"/>
    </row>
    <row r="405" spans="3:5" s="49" customFormat="1" x14ac:dyDescent="0.2">
      <c r="C405" s="50"/>
      <c r="D405" s="50"/>
      <c r="E405" s="50"/>
    </row>
    <row r="406" spans="3:5" s="49" customFormat="1" x14ac:dyDescent="0.2">
      <c r="C406" s="50"/>
      <c r="D406" s="50"/>
      <c r="E406" s="50"/>
    </row>
    <row r="407" spans="3:5" s="49" customFormat="1" x14ac:dyDescent="0.2">
      <c r="C407" s="50"/>
      <c r="D407" s="50"/>
      <c r="E407" s="50"/>
    </row>
    <row r="408" spans="3:5" s="49" customFormat="1" x14ac:dyDescent="0.2">
      <c r="C408" s="50"/>
      <c r="D408" s="50"/>
      <c r="E408" s="50"/>
    </row>
    <row r="409" spans="3:5" s="49" customFormat="1" x14ac:dyDescent="0.2">
      <c r="C409" s="50"/>
      <c r="D409" s="50"/>
      <c r="E409" s="50"/>
    </row>
    <row r="410" spans="3:5" s="49" customFormat="1" x14ac:dyDescent="0.2">
      <c r="C410" s="50"/>
      <c r="D410" s="50"/>
      <c r="E410" s="50"/>
    </row>
    <row r="411" spans="3:5" s="49" customFormat="1" x14ac:dyDescent="0.2">
      <c r="C411" s="50"/>
      <c r="D411" s="50"/>
      <c r="E411" s="50"/>
    </row>
    <row r="412" spans="3:5" s="49" customFormat="1" x14ac:dyDescent="0.2">
      <c r="C412" s="50"/>
      <c r="D412" s="50"/>
      <c r="E412" s="50"/>
    </row>
    <row r="413" spans="3:5" s="49" customFormat="1" x14ac:dyDescent="0.2">
      <c r="C413" s="50"/>
      <c r="D413" s="50"/>
      <c r="E413" s="50"/>
    </row>
    <row r="414" spans="3:5" s="49" customFormat="1" x14ac:dyDescent="0.2">
      <c r="C414" s="50"/>
      <c r="D414" s="50"/>
      <c r="E414" s="50"/>
    </row>
    <row r="415" spans="3:5" s="49" customFormat="1" x14ac:dyDescent="0.2">
      <c r="C415" s="50"/>
      <c r="D415" s="50"/>
      <c r="E415" s="50"/>
    </row>
    <row r="416" spans="3:5" s="49" customFormat="1" x14ac:dyDescent="0.2">
      <c r="C416" s="50"/>
      <c r="D416" s="50"/>
      <c r="E416" s="50"/>
    </row>
    <row r="417" spans="3:5" s="49" customFormat="1" x14ac:dyDescent="0.2">
      <c r="C417" s="50"/>
      <c r="D417" s="50"/>
      <c r="E417" s="50"/>
    </row>
    <row r="418" spans="3:5" s="49" customFormat="1" x14ac:dyDescent="0.2">
      <c r="C418" s="50"/>
      <c r="D418" s="50"/>
      <c r="E418" s="50"/>
    </row>
    <row r="419" spans="3:5" s="49" customFormat="1" x14ac:dyDescent="0.2">
      <c r="C419" s="50"/>
      <c r="D419" s="50"/>
      <c r="E419" s="50"/>
    </row>
    <row r="420" spans="3:5" s="49" customFormat="1" x14ac:dyDescent="0.2">
      <c r="C420" s="50"/>
      <c r="D420" s="50"/>
      <c r="E420" s="50"/>
    </row>
    <row r="421" spans="3:5" s="49" customFormat="1" x14ac:dyDescent="0.2">
      <c r="C421" s="50"/>
      <c r="D421" s="50"/>
      <c r="E421" s="50"/>
    </row>
    <row r="422" spans="3:5" s="49" customFormat="1" x14ac:dyDescent="0.2">
      <c r="C422" s="50"/>
      <c r="D422" s="50"/>
      <c r="E422" s="50"/>
    </row>
    <row r="423" spans="3:5" s="49" customFormat="1" x14ac:dyDescent="0.2">
      <c r="C423" s="50"/>
      <c r="D423" s="50"/>
      <c r="E423" s="50"/>
    </row>
    <row r="424" spans="3:5" s="49" customFormat="1" x14ac:dyDescent="0.2">
      <c r="C424" s="50"/>
      <c r="D424" s="50"/>
      <c r="E424" s="50"/>
    </row>
    <row r="425" spans="3:5" s="49" customFormat="1" x14ac:dyDescent="0.2">
      <c r="C425" s="50"/>
      <c r="D425" s="50"/>
      <c r="E425" s="50"/>
    </row>
    <row r="426" spans="3:5" s="49" customFormat="1" x14ac:dyDescent="0.2">
      <c r="C426" s="50"/>
      <c r="D426" s="50"/>
      <c r="E426" s="50"/>
    </row>
    <row r="427" spans="3:5" s="49" customFormat="1" x14ac:dyDescent="0.2">
      <c r="C427" s="50"/>
      <c r="D427" s="50"/>
      <c r="E427" s="50"/>
    </row>
    <row r="428" spans="3:5" s="49" customFormat="1" x14ac:dyDescent="0.2">
      <c r="C428" s="50"/>
      <c r="D428" s="50"/>
      <c r="E428" s="50"/>
    </row>
    <row r="429" spans="3:5" s="49" customFormat="1" x14ac:dyDescent="0.2">
      <c r="C429" s="50"/>
      <c r="D429" s="50"/>
      <c r="E429" s="50"/>
    </row>
    <row r="430" spans="3:5" s="49" customFormat="1" x14ac:dyDescent="0.2">
      <c r="C430" s="50"/>
      <c r="D430" s="50"/>
      <c r="E430" s="50"/>
    </row>
    <row r="431" spans="3:5" s="49" customFormat="1" x14ac:dyDescent="0.2">
      <c r="C431" s="50"/>
      <c r="D431" s="50"/>
      <c r="E431" s="50"/>
    </row>
    <row r="432" spans="3:5" s="49" customFormat="1" x14ac:dyDescent="0.2">
      <c r="C432" s="50"/>
      <c r="D432" s="50"/>
      <c r="E432" s="50"/>
    </row>
    <row r="433" spans="3:5" s="49" customFormat="1" x14ac:dyDescent="0.2">
      <c r="C433" s="50"/>
      <c r="D433" s="50"/>
      <c r="E433" s="50"/>
    </row>
    <row r="434" spans="3:5" s="49" customFormat="1" x14ac:dyDescent="0.2">
      <c r="C434" s="50"/>
      <c r="D434" s="50"/>
      <c r="E434" s="50"/>
    </row>
    <row r="435" spans="3:5" s="49" customFormat="1" x14ac:dyDescent="0.2">
      <c r="C435" s="50"/>
      <c r="D435" s="50"/>
      <c r="E435" s="50"/>
    </row>
    <row r="436" spans="3:5" s="49" customFormat="1" x14ac:dyDescent="0.2">
      <c r="C436" s="50"/>
      <c r="D436" s="50"/>
      <c r="E436" s="50"/>
    </row>
    <row r="437" spans="3:5" s="49" customFormat="1" x14ac:dyDescent="0.2">
      <c r="C437" s="50"/>
      <c r="D437" s="50"/>
      <c r="E437" s="50"/>
    </row>
    <row r="438" spans="3:5" s="49" customFormat="1" x14ac:dyDescent="0.2">
      <c r="C438" s="50"/>
      <c r="D438" s="50"/>
      <c r="E438" s="50"/>
    </row>
    <row r="439" spans="3:5" s="49" customFormat="1" x14ac:dyDescent="0.2">
      <c r="C439" s="50"/>
      <c r="D439" s="50"/>
      <c r="E439" s="50"/>
    </row>
    <row r="440" spans="3:5" s="49" customFormat="1" x14ac:dyDescent="0.2">
      <c r="C440" s="50"/>
      <c r="D440" s="50"/>
      <c r="E440" s="50"/>
    </row>
    <row r="441" spans="3:5" s="49" customFormat="1" x14ac:dyDescent="0.2">
      <c r="C441" s="50"/>
      <c r="D441" s="50"/>
      <c r="E441" s="50"/>
    </row>
    <row r="442" spans="3:5" s="49" customFormat="1" x14ac:dyDescent="0.2">
      <c r="C442" s="50"/>
      <c r="D442" s="50"/>
      <c r="E442" s="50"/>
    </row>
    <row r="443" spans="3:5" s="49" customFormat="1" x14ac:dyDescent="0.2">
      <c r="C443" s="50"/>
      <c r="D443" s="50"/>
      <c r="E443" s="50"/>
    </row>
    <row r="444" spans="3:5" s="49" customFormat="1" x14ac:dyDescent="0.2">
      <c r="C444" s="50"/>
      <c r="D444" s="50"/>
      <c r="E444" s="50"/>
    </row>
    <row r="445" spans="3:5" s="49" customFormat="1" x14ac:dyDescent="0.2">
      <c r="C445" s="50"/>
      <c r="D445" s="50"/>
      <c r="E445" s="50"/>
    </row>
    <row r="446" spans="3:5" s="49" customFormat="1" x14ac:dyDescent="0.2">
      <c r="C446" s="50"/>
      <c r="D446" s="50"/>
      <c r="E446" s="50"/>
    </row>
    <row r="447" spans="3:5" s="49" customFormat="1" x14ac:dyDescent="0.2">
      <c r="C447" s="50"/>
      <c r="D447" s="50"/>
      <c r="E447" s="50"/>
    </row>
    <row r="448" spans="3:5" s="49" customFormat="1" x14ac:dyDescent="0.2">
      <c r="C448" s="50"/>
      <c r="D448" s="50"/>
      <c r="E448" s="50"/>
    </row>
    <row r="449" spans="3:5" s="49" customFormat="1" x14ac:dyDescent="0.2">
      <c r="C449" s="50"/>
      <c r="D449" s="50"/>
      <c r="E449" s="50"/>
    </row>
    <row r="450" spans="3:5" s="49" customFormat="1" x14ac:dyDescent="0.2">
      <c r="C450" s="50"/>
      <c r="D450" s="50"/>
      <c r="E450" s="50"/>
    </row>
    <row r="451" spans="3:5" s="49" customFormat="1" x14ac:dyDescent="0.2">
      <c r="C451" s="50"/>
      <c r="D451" s="50"/>
      <c r="E451" s="50"/>
    </row>
    <row r="452" spans="3:5" s="49" customFormat="1" x14ac:dyDescent="0.2">
      <c r="C452" s="50"/>
      <c r="D452" s="50"/>
      <c r="E452" s="50"/>
    </row>
    <row r="453" spans="3:5" s="49" customFormat="1" x14ac:dyDescent="0.2">
      <c r="C453" s="50"/>
      <c r="D453" s="50"/>
      <c r="E453" s="50"/>
    </row>
    <row r="454" spans="3:5" s="49" customFormat="1" x14ac:dyDescent="0.2">
      <c r="C454" s="50"/>
      <c r="D454" s="50"/>
      <c r="E454" s="50"/>
    </row>
    <row r="455" spans="3:5" s="49" customFormat="1" x14ac:dyDescent="0.2">
      <c r="C455" s="50"/>
      <c r="D455" s="50"/>
      <c r="E455" s="50"/>
    </row>
    <row r="456" spans="3:5" s="49" customFormat="1" x14ac:dyDescent="0.2">
      <c r="C456" s="50"/>
      <c r="D456" s="50"/>
      <c r="E456" s="50"/>
    </row>
    <row r="457" spans="3:5" s="49" customFormat="1" x14ac:dyDescent="0.2">
      <c r="C457" s="50"/>
      <c r="D457" s="50"/>
      <c r="E457" s="50"/>
    </row>
    <row r="458" spans="3:5" s="49" customFormat="1" x14ac:dyDescent="0.2">
      <c r="C458" s="50"/>
      <c r="D458" s="50"/>
      <c r="E458" s="50"/>
    </row>
    <row r="459" spans="3:5" s="49" customFormat="1" x14ac:dyDescent="0.2">
      <c r="C459" s="50"/>
      <c r="D459" s="50"/>
      <c r="E459" s="50"/>
    </row>
    <row r="460" spans="3:5" s="49" customFormat="1" x14ac:dyDescent="0.2">
      <c r="C460" s="50"/>
      <c r="D460" s="50"/>
      <c r="E460" s="50"/>
    </row>
    <row r="461" spans="3:5" s="49" customFormat="1" x14ac:dyDescent="0.2">
      <c r="C461" s="50"/>
      <c r="D461" s="50"/>
      <c r="E461" s="50"/>
    </row>
    <row r="462" spans="3:5" s="49" customFormat="1" x14ac:dyDescent="0.2">
      <c r="C462" s="50"/>
      <c r="D462" s="50"/>
      <c r="E462" s="50"/>
    </row>
    <row r="463" spans="3:5" s="49" customFormat="1" x14ac:dyDescent="0.2">
      <c r="C463" s="50"/>
      <c r="D463" s="50"/>
      <c r="E463" s="50"/>
    </row>
    <row r="464" spans="3:5" s="49" customFormat="1" x14ac:dyDescent="0.2">
      <c r="C464" s="50"/>
      <c r="D464" s="50"/>
      <c r="E464" s="50"/>
    </row>
    <row r="465" spans="3:5" s="49" customFormat="1" x14ac:dyDescent="0.2">
      <c r="C465" s="50"/>
      <c r="D465" s="50"/>
      <c r="E465" s="50"/>
    </row>
    <row r="466" spans="3:5" s="49" customFormat="1" x14ac:dyDescent="0.2">
      <c r="C466" s="50"/>
      <c r="D466" s="50"/>
      <c r="E466" s="50"/>
    </row>
    <row r="467" spans="3:5" s="49" customFormat="1" x14ac:dyDescent="0.2">
      <c r="C467" s="50"/>
      <c r="D467" s="50"/>
      <c r="E467" s="50"/>
    </row>
    <row r="468" spans="3:5" s="49" customFormat="1" x14ac:dyDescent="0.2">
      <c r="C468" s="50"/>
      <c r="D468" s="50"/>
      <c r="E468" s="50"/>
    </row>
    <row r="469" spans="3:5" s="49" customFormat="1" x14ac:dyDescent="0.2">
      <c r="C469" s="50"/>
      <c r="D469" s="50"/>
      <c r="E469" s="50"/>
    </row>
    <row r="470" spans="3:5" s="49" customFormat="1" x14ac:dyDescent="0.2">
      <c r="C470" s="50"/>
      <c r="D470" s="50"/>
      <c r="E470" s="50"/>
    </row>
    <row r="471" spans="3:5" s="49" customFormat="1" x14ac:dyDescent="0.2">
      <c r="C471" s="50"/>
      <c r="D471" s="50"/>
      <c r="E471" s="50"/>
    </row>
    <row r="472" spans="3:5" s="49" customFormat="1" x14ac:dyDescent="0.2">
      <c r="C472" s="50"/>
      <c r="D472" s="50"/>
      <c r="E472" s="50"/>
    </row>
    <row r="473" spans="3:5" s="49" customFormat="1" x14ac:dyDescent="0.2">
      <c r="C473" s="50"/>
      <c r="D473" s="50"/>
      <c r="E473" s="50"/>
    </row>
    <row r="474" spans="3:5" s="49" customFormat="1" x14ac:dyDescent="0.2">
      <c r="C474" s="50"/>
      <c r="D474" s="50"/>
      <c r="E474" s="50"/>
    </row>
    <row r="475" spans="3:5" s="49" customFormat="1" x14ac:dyDescent="0.2">
      <c r="C475" s="50"/>
      <c r="D475" s="50"/>
      <c r="E475" s="50"/>
    </row>
    <row r="476" spans="3:5" s="49" customFormat="1" x14ac:dyDescent="0.2">
      <c r="C476" s="50"/>
      <c r="D476" s="50"/>
      <c r="E476" s="50"/>
    </row>
    <row r="477" spans="3:5" s="49" customFormat="1" x14ac:dyDescent="0.2">
      <c r="C477" s="50"/>
      <c r="D477" s="50"/>
      <c r="E477" s="50"/>
    </row>
    <row r="478" spans="3:5" s="49" customFormat="1" x14ac:dyDescent="0.2">
      <c r="C478" s="50"/>
      <c r="D478" s="50"/>
      <c r="E478" s="50"/>
    </row>
    <row r="479" spans="3:5" s="49" customFormat="1" x14ac:dyDescent="0.2">
      <c r="C479" s="50"/>
      <c r="D479" s="50"/>
      <c r="E479" s="50"/>
    </row>
    <row r="480" spans="3:5" s="49" customFormat="1" x14ac:dyDescent="0.2">
      <c r="C480" s="50"/>
      <c r="D480" s="50"/>
      <c r="E480" s="50"/>
    </row>
    <row r="481" spans="3:5" s="49" customFormat="1" x14ac:dyDescent="0.2">
      <c r="C481" s="50"/>
      <c r="D481" s="50"/>
      <c r="E481" s="50"/>
    </row>
    <row r="482" spans="3:5" s="49" customFormat="1" x14ac:dyDescent="0.2">
      <c r="C482" s="50"/>
      <c r="D482" s="50"/>
      <c r="E482" s="50"/>
    </row>
    <row r="483" spans="3:5" s="49" customFormat="1" x14ac:dyDescent="0.2">
      <c r="C483" s="50"/>
      <c r="D483" s="50"/>
      <c r="E483" s="50"/>
    </row>
    <row r="484" spans="3:5" s="49" customFormat="1" x14ac:dyDescent="0.2">
      <c r="C484" s="50"/>
      <c r="D484" s="50"/>
      <c r="E484" s="50"/>
    </row>
    <row r="485" spans="3:5" s="49" customFormat="1" x14ac:dyDescent="0.2">
      <c r="C485" s="50"/>
      <c r="D485" s="50"/>
      <c r="E485" s="50"/>
    </row>
    <row r="486" spans="3:5" s="49" customFormat="1" x14ac:dyDescent="0.2">
      <c r="C486" s="50"/>
      <c r="D486" s="50"/>
      <c r="E486" s="50"/>
    </row>
    <row r="487" spans="3:5" s="49" customFormat="1" x14ac:dyDescent="0.2">
      <c r="C487" s="50"/>
      <c r="D487" s="50"/>
      <c r="E487" s="50"/>
    </row>
    <row r="488" spans="3:5" s="49" customFormat="1" x14ac:dyDescent="0.2">
      <c r="C488" s="50"/>
      <c r="D488" s="50"/>
      <c r="E488" s="50"/>
    </row>
    <row r="489" spans="3:5" s="49" customFormat="1" x14ac:dyDescent="0.2">
      <c r="C489" s="50"/>
      <c r="D489" s="50"/>
      <c r="E489" s="50"/>
    </row>
    <row r="490" spans="3:5" s="49" customFormat="1" x14ac:dyDescent="0.2">
      <c r="C490" s="50"/>
      <c r="D490" s="50"/>
      <c r="E490" s="50"/>
    </row>
    <row r="491" spans="3:5" s="49" customFormat="1" x14ac:dyDescent="0.2">
      <c r="C491" s="50"/>
      <c r="D491" s="50"/>
      <c r="E491" s="50"/>
    </row>
    <row r="492" spans="3:5" s="49" customFormat="1" x14ac:dyDescent="0.2">
      <c r="C492" s="50"/>
      <c r="D492" s="50"/>
      <c r="E492" s="50"/>
    </row>
    <row r="493" spans="3:5" s="49" customFormat="1" x14ac:dyDescent="0.2">
      <c r="C493" s="50"/>
      <c r="D493" s="50"/>
      <c r="E493" s="50"/>
    </row>
    <row r="494" spans="3:5" s="49" customFormat="1" x14ac:dyDescent="0.2">
      <c r="C494" s="50"/>
      <c r="D494" s="50"/>
      <c r="E494" s="50"/>
    </row>
    <row r="495" spans="3:5" s="49" customFormat="1" x14ac:dyDescent="0.2">
      <c r="C495" s="50"/>
      <c r="D495" s="50"/>
      <c r="E495" s="50"/>
    </row>
    <row r="496" spans="3:5" s="49" customFormat="1" x14ac:dyDescent="0.2">
      <c r="C496" s="50"/>
      <c r="D496" s="50"/>
      <c r="E496" s="50"/>
    </row>
    <row r="497" spans="3:5" s="49" customFormat="1" x14ac:dyDescent="0.2">
      <c r="C497" s="50"/>
      <c r="D497" s="50"/>
      <c r="E497" s="50"/>
    </row>
    <row r="498" spans="3:5" s="49" customFormat="1" x14ac:dyDescent="0.2">
      <c r="C498" s="50"/>
      <c r="D498" s="50"/>
      <c r="E498" s="50"/>
    </row>
    <row r="499" spans="3:5" s="49" customFormat="1" x14ac:dyDescent="0.2">
      <c r="C499" s="50"/>
      <c r="D499" s="50"/>
      <c r="E499" s="50"/>
    </row>
    <row r="500" spans="3:5" s="49" customFormat="1" x14ac:dyDescent="0.2">
      <c r="C500" s="50"/>
      <c r="D500" s="50"/>
      <c r="E500" s="50"/>
    </row>
    <row r="501" spans="3:5" s="49" customFormat="1" x14ac:dyDescent="0.2">
      <c r="C501" s="50"/>
      <c r="D501" s="50"/>
      <c r="E501" s="50"/>
    </row>
    <row r="502" spans="3:5" s="49" customFormat="1" x14ac:dyDescent="0.2">
      <c r="C502" s="50"/>
      <c r="D502" s="50"/>
      <c r="E502" s="50"/>
    </row>
    <row r="503" spans="3:5" s="49" customFormat="1" x14ac:dyDescent="0.2">
      <c r="C503" s="50"/>
      <c r="D503" s="50"/>
      <c r="E503" s="50"/>
    </row>
    <row r="504" spans="3:5" s="49" customFormat="1" x14ac:dyDescent="0.2">
      <c r="C504" s="50"/>
      <c r="D504" s="50"/>
      <c r="E504" s="50"/>
    </row>
    <row r="505" spans="3:5" s="49" customFormat="1" x14ac:dyDescent="0.2">
      <c r="C505" s="50"/>
      <c r="D505" s="50"/>
      <c r="E505" s="50"/>
    </row>
    <row r="506" spans="3:5" s="49" customFormat="1" x14ac:dyDescent="0.2">
      <c r="C506" s="50"/>
      <c r="D506" s="50"/>
      <c r="E506" s="50"/>
    </row>
    <row r="507" spans="3:5" s="49" customFormat="1" x14ac:dyDescent="0.2">
      <c r="C507" s="50"/>
      <c r="D507" s="50"/>
      <c r="E507" s="50"/>
    </row>
    <row r="508" spans="3:5" s="49" customFormat="1" x14ac:dyDescent="0.2">
      <c r="C508" s="50"/>
      <c r="D508" s="50"/>
      <c r="E508" s="50"/>
    </row>
    <row r="509" spans="3:5" s="49" customFormat="1" x14ac:dyDescent="0.2">
      <c r="C509" s="50"/>
      <c r="D509" s="50"/>
      <c r="E509" s="50"/>
    </row>
    <row r="510" spans="3:5" s="49" customFormat="1" x14ac:dyDescent="0.2">
      <c r="C510" s="50"/>
      <c r="D510" s="50"/>
      <c r="E510" s="50"/>
    </row>
    <row r="511" spans="3:5" s="49" customFormat="1" x14ac:dyDescent="0.2">
      <c r="C511" s="50"/>
      <c r="D511" s="50"/>
      <c r="E511" s="50"/>
    </row>
    <row r="512" spans="3:5" s="49" customFormat="1" x14ac:dyDescent="0.2">
      <c r="C512" s="50"/>
      <c r="D512" s="50"/>
      <c r="E512" s="50"/>
    </row>
    <row r="513" spans="3:5" s="49" customFormat="1" x14ac:dyDescent="0.2">
      <c r="C513" s="50"/>
      <c r="D513" s="50"/>
      <c r="E513" s="50"/>
    </row>
    <row r="514" spans="3:5" s="49" customFormat="1" x14ac:dyDescent="0.2">
      <c r="C514" s="50"/>
      <c r="D514" s="50"/>
      <c r="E514" s="50"/>
    </row>
    <row r="515" spans="3:5" s="49" customFormat="1" x14ac:dyDescent="0.2">
      <c r="C515" s="50"/>
      <c r="D515" s="50"/>
      <c r="E515" s="50"/>
    </row>
    <row r="516" spans="3:5" s="49" customFormat="1" x14ac:dyDescent="0.2">
      <c r="C516" s="50"/>
      <c r="D516" s="50"/>
      <c r="E516" s="50"/>
    </row>
    <row r="517" spans="3:5" s="49" customFormat="1" x14ac:dyDescent="0.2">
      <c r="C517" s="50"/>
      <c r="D517" s="50"/>
      <c r="E517" s="50"/>
    </row>
    <row r="518" spans="3:5" s="49" customFormat="1" x14ac:dyDescent="0.2">
      <c r="C518" s="50"/>
      <c r="D518" s="50"/>
      <c r="E518" s="50"/>
    </row>
    <row r="519" spans="3:5" s="49" customFormat="1" x14ac:dyDescent="0.2">
      <c r="C519" s="50"/>
      <c r="D519" s="50"/>
      <c r="E519" s="50"/>
    </row>
    <row r="520" spans="3:5" s="49" customFormat="1" x14ac:dyDescent="0.2">
      <c r="C520" s="50"/>
      <c r="D520" s="50"/>
      <c r="E520" s="50"/>
    </row>
    <row r="521" spans="3:5" s="49" customFormat="1" x14ac:dyDescent="0.2">
      <c r="C521" s="50"/>
      <c r="D521" s="50"/>
      <c r="E521" s="50"/>
    </row>
    <row r="522" spans="3:5" s="49" customFormat="1" x14ac:dyDescent="0.2">
      <c r="C522" s="50"/>
      <c r="D522" s="50"/>
      <c r="E522" s="50"/>
    </row>
    <row r="523" spans="3:5" s="49" customFormat="1" x14ac:dyDescent="0.2">
      <c r="C523" s="50"/>
      <c r="D523" s="50"/>
      <c r="E523" s="50"/>
    </row>
    <row r="524" spans="3:5" s="49" customFormat="1" x14ac:dyDescent="0.2">
      <c r="C524" s="50"/>
      <c r="D524" s="50"/>
      <c r="E524" s="50"/>
    </row>
    <row r="525" spans="3:5" s="49" customFormat="1" x14ac:dyDescent="0.2">
      <c r="C525" s="50"/>
      <c r="D525" s="50"/>
      <c r="E525" s="50"/>
    </row>
    <row r="526" spans="3:5" s="49" customFormat="1" x14ac:dyDescent="0.2">
      <c r="C526" s="50"/>
      <c r="D526" s="50"/>
      <c r="E526" s="50"/>
    </row>
    <row r="527" spans="3:5" s="49" customFormat="1" x14ac:dyDescent="0.2">
      <c r="C527" s="50"/>
      <c r="D527" s="50"/>
      <c r="E527" s="50"/>
    </row>
    <row r="528" spans="3:5" s="49" customFormat="1" x14ac:dyDescent="0.2">
      <c r="C528" s="50"/>
      <c r="D528" s="50"/>
      <c r="E528" s="50"/>
    </row>
    <row r="529" spans="3:5" s="49" customFormat="1" x14ac:dyDescent="0.2">
      <c r="C529" s="50"/>
      <c r="D529" s="50"/>
      <c r="E529" s="50"/>
    </row>
    <row r="530" spans="3:5" s="49" customFormat="1" x14ac:dyDescent="0.2">
      <c r="C530" s="50"/>
      <c r="D530" s="50"/>
      <c r="E530" s="50"/>
    </row>
    <row r="531" spans="3:5" s="49" customFormat="1" x14ac:dyDescent="0.2">
      <c r="C531" s="50"/>
      <c r="D531" s="50"/>
      <c r="E531" s="50"/>
    </row>
    <row r="532" spans="3:5" s="49" customFormat="1" x14ac:dyDescent="0.2">
      <c r="C532" s="50"/>
      <c r="D532" s="50"/>
      <c r="E532" s="50"/>
    </row>
    <row r="533" spans="3:5" s="49" customFormat="1" x14ac:dyDescent="0.2">
      <c r="C533" s="50"/>
      <c r="D533" s="50"/>
      <c r="E533" s="50"/>
    </row>
    <row r="534" spans="3:5" s="49" customFormat="1" x14ac:dyDescent="0.2">
      <c r="C534" s="50"/>
      <c r="D534" s="50"/>
      <c r="E534" s="50"/>
    </row>
    <row r="535" spans="3:5" s="49" customFormat="1" x14ac:dyDescent="0.2">
      <c r="C535" s="50"/>
      <c r="D535" s="50"/>
      <c r="E535" s="50"/>
    </row>
    <row r="536" spans="3:5" s="49" customFormat="1" x14ac:dyDescent="0.2">
      <c r="C536" s="50"/>
      <c r="D536" s="50"/>
      <c r="E536" s="50"/>
    </row>
    <row r="537" spans="3:5" s="49" customFormat="1" x14ac:dyDescent="0.2">
      <c r="C537" s="50"/>
      <c r="D537" s="50"/>
      <c r="E537" s="50"/>
    </row>
    <row r="538" spans="3:5" s="49" customFormat="1" x14ac:dyDescent="0.2">
      <c r="C538" s="50"/>
      <c r="D538" s="50"/>
      <c r="E538" s="50"/>
    </row>
    <row r="539" spans="3:5" s="49" customFormat="1" x14ac:dyDescent="0.2">
      <c r="C539" s="50"/>
      <c r="D539" s="50"/>
      <c r="E539" s="50"/>
    </row>
    <row r="540" spans="3:5" s="49" customFormat="1" x14ac:dyDescent="0.2">
      <c r="C540" s="50"/>
      <c r="D540" s="50"/>
      <c r="E540" s="50"/>
    </row>
    <row r="541" spans="3:5" s="49" customFormat="1" x14ac:dyDescent="0.2">
      <c r="C541" s="50"/>
      <c r="D541" s="50"/>
      <c r="E541" s="50"/>
    </row>
    <row r="542" spans="3:5" s="49" customFormat="1" x14ac:dyDescent="0.2">
      <c r="C542" s="50"/>
      <c r="D542" s="50"/>
      <c r="E542" s="50"/>
    </row>
    <row r="543" spans="3:5" s="49" customFormat="1" x14ac:dyDescent="0.2">
      <c r="C543" s="50"/>
      <c r="D543" s="50"/>
      <c r="E543" s="50"/>
    </row>
    <row r="544" spans="3:5" s="49" customFormat="1" x14ac:dyDescent="0.2">
      <c r="C544" s="50"/>
      <c r="D544" s="50"/>
      <c r="E544" s="50"/>
    </row>
    <row r="545" spans="3:5" s="49" customFormat="1" x14ac:dyDescent="0.2">
      <c r="C545" s="50"/>
      <c r="D545" s="50"/>
      <c r="E545" s="50"/>
    </row>
    <row r="546" spans="3:5" s="49" customFormat="1" x14ac:dyDescent="0.2">
      <c r="C546" s="50"/>
      <c r="D546" s="50"/>
      <c r="E546" s="50"/>
    </row>
    <row r="547" spans="3:5" s="49" customFormat="1" x14ac:dyDescent="0.2">
      <c r="C547" s="50"/>
      <c r="D547" s="50"/>
      <c r="E547" s="50"/>
    </row>
    <row r="548" spans="3:5" s="49" customFormat="1" x14ac:dyDescent="0.2">
      <c r="C548" s="50"/>
      <c r="D548" s="50"/>
      <c r="E548" s="50"/>
    </row>
    <row r="549" spans="3:5" s="49" customFormat="1" x14ac:dyDescent="0.2">
      <c r="C549" s="50"/>
      <c r="D549" s="50"/>
      <c r="E549" s="50"/>
    </row>
    <row r="550" spans="3:5" s="49" customFormat="1" x14ac:dyDescent="0.2">
      <c r="C550" s="50"/>
      <c r="D550" s="50"/>
      <c r="E550" s="50"/>
    </row>
    <row r="551" spans="3:5" s="49" customFormat="1" x14ac:dyDescent="0.2">
      <c r="C551" s="50"/>
      <c r="D551" s="50"/>
      <c r="E551" s="50"/>
    </row>
    <row r="552" spans="3:5" s="49" customFormat="1" x14ac:dyDescent="0.2">
      <c r="C552" s="50"/>
      <c r="D552" s="50"/>
      <c r="E552" s="50"/>
    </row>
    <row r="553" spans="3:5" s="49" customFormat="1" x14ac:dyDescent="0.2">
      <c r="C553" s="50"/>
      <c r="D553" s="50"/>
      <c r="E553" s="50"/>
    </row>
    <row r="554" spans="3:5" s="49" customFormat="1" x14ac:dyDescent="0.2">
      <c r="C554" s="50"/>
      <c r="D554" s="50"/>
      <c r="E554" s="50"/>
    </row>
    <row r="555" spans="3:5" s="49" customFormat="1" x14ac:dyDescent="0.2">
      <c r="C555" s="50"/>
      <c r="D555" s="50"/>
      <c r="E555" s="50"/>
    </row>
    <row r="556" spans="3:5" s="49" customFormat="1" x14ac:dyDescent="0.2">
      <c r="C556" s="50"/>
      <c r="D556" s="50"/>
      <c r="E556" s="50"/>
    </row>
    <row r="557" spans="3:5" s="49" customFormat="1" x14ac:dyDescent="0.2">
      <c r="C557" s="50"/>
      <c r="D557" s="50"/>
      <c r="E557" s="50"/>
    </row>
    <row r="558" spans="3:5" s="49" customFormat="1" x14ac:dyDescent="0.2">
      <c r="C558" s="50"/>
      <c r="D558" s="50"/>
      <c r="E558" s="50"/>
    </row>
    <row r="559" spans="3:5" s="49" customFormat="1" x14ac:dyDescent="0.2">
      <c r="C559" s="50"/>
      <c r="D559" s="50"/>
      <c r="E559" s="50"/>
    </row>
    <row r="560" spans="3:5" s="49" customFormat="1" x14ac:dyDescent="0.2">
      <c r="C560" s="50"/>
      <c r="D560" s="50"/>
      <c r="E560" s="50"/>
    </row>
    <row r="561" spans="3:5" s="49" customFormat="1" x14ac:dyDescent="0.2">
      <c r="C561" s="50"/>
      <c r="D561" s="50"/>
      <c r="E561" s="50"/>
    </row>
    <row r="562" spans="3:5" s="49" customFormat="1" x14ac:dyDescent="0.2">
      <c r="C562" s="50"/>
      <c r="D562" s="50"/>
      <c r="E562" s="50"/>
    </row>
    <row r="563" spans="3:5" s="49" customFormat="1" x14ac:dyDescent="0.2">
      <c r="C563" s="50"/>
      <c r="D563" s="50"/>
      <c r="E563" s="50"/>
    </row>
    <row r="564" spans="3:5" s="49" customFormat="1" x14ac:dyDescent="0.2">
      <c r="C564" s="50"/>
      <c r="D564" s="50"/>
      <c r="E564" s="50"/>
    </row>
    <row r="565" spans="3:5" s="49" customFormat="1" x14ac:dyDescent="0.2">
      <c r="C565" s="50"/>
      <c r="D565" s="50"/>
      <c r="E565" s="50"/>
    </row>
    <row r="566" spans="3:5" s="49" customFormat="1" x14ac:dyDescent="0.2">
      <c r="C566" s="50"/>
      <c r="D566" s="50"/>
      <c r="E566" s="50"/>
    </row>
    <row r="567" spans="3:5" s="49" customFormat="1" x14ac:dyDescent="0.2">
      <c r="C567" s="50"/>
      <c r="D567" s="50"/>
      <c r="E567" s="50"/>
    </row>
    <row r="568" spans="3:5" s="49" customFormat="1" x14ac:dyDescent="0.2">
      <c r="C568" s="50"/>
      <c r="D568" s="50"/>
      <c r="E568" s="50"/>
    </row>
    <row r="569" spans="3:5" s="49" customFormat="1" x14ac:dyDescent="0.2">
      <c r="C569" s="50"/>
      <c r="D569" s="50"/>
      <c r="E569" s="50"/>
    </row>
    <row r="570" spans="3:5" s="49" customFormat="1" x14ac:dyDescent="0.2">
      <c r="C570" s="50"/>
      <c r="D570" s="50"/>
      <c r="E570" s="50"/>
    </row>
    <row r="571" spans="3:5" s="49" customFormat="1" x14ac:dyDescent="0.2">
      <c r="C571" s="50"/>
      <c r="D571" s="50"/>
      <c r="E571" s="50"/>
    </row>
    <row r="572" spans="3:5" s="49" customFormat="1" x14ac:dyDescent="0.2">
      <c r="C572" s="50"/>
      <c r="D572" s="50"/>
      <c r="E572" s="50"/>
    </row>
    <row r="573" spans="3:5" s="49" customFormat="1" x14ac:dyDescent="0.2">
      <c r="C573" s="50"/>
      <c r="D573" s="50"/>
      <c r="E573" s="50"/>
    </row>
    <row r="574" spans="3:5" s="49" customFormat="1" x14ac:dyDescent="0.2">
      <c r="C574" s="50"/>
      <c r="D574" s="50"/>
      <c r="E574" s="50"/>
    </row>
    <row r="575" spans="3:5" s="49" customFormat="1" x14ac:dyDescent="0.2">
      <c r="C575" s="50"/>
      <c r="D575" s="50"/>
      <c r="E575" s="50"/>
    </row>
    <row r="576" spans="3:5" s="49" customFormat="1" x14ac:dyDescent="0.2">
      <c r="C576" s="50"/>
      <c r="D576" s="50"/>
      <c r="E576" s="50"/>
    </row>
    <row r="577" spans="3:5" s="49" customFormat="1" x14ac:dyDescent="0.2">
      <c r="C577" s="50"/>
      <c r="D577" s="50"/>
      <c r="E577" s="50"/>
    </row>
    <row r="578" spans="3:5" s="49" customFormat="1" x14ac:dyDescent="0.2">
      <c r="C578" s="50"/>
      <c r="D578" s="50"/>
      <c r="E578" s="50"/>
    </row>
    <row r="579" spans="3:5" s="49" customFormat="1" x14ac:dyDescent="0.2">
      <c r="C579" s="50"/>
      <c r="D579" s="50"/>
      <c r="E579" s="50"/>
    </row>
    <row r="580" spans="3:5" s="49" customFormat="1" x14ac:dyDescent="0.2">
      <c r="C580" s="50"/>
      <c r="D580" s="50"/>
      <c r="E580" s="50"/>
    </row>
    <row r="581" spans="3:5" s="49" customFormat="1" x14ac:dyDescent="0.2">
      <c r="C581" s="50"/>
      <c r="D581" s="50"/>
      <c r="E581" s="50"/>
    </row>
    <row r="582" spans="3:5" s="49" customFormat="1" x14ac:dyDescent="0.2">
      <c r="C582" s="50"/>
      <c r="D582" s="50"/>
      <c r="E582" s="50"/>
    </row>
    <row r="583" spans="3:5" s="49" customFormat="1" x14ac:dyDescent="0.2">
      <c r="C583" s="50"/>
      <c r="D583" s="50"/>
      <c r="E583" s="50"/>
    </row>
    <row r="584" spans="3:5" s="49" customFormat="1" x14ac:dyDescent="0.2">
      <c r="C584" s="50"/>
      <c r="D584" s="50"/>
      <c r="E584" s="50"/>
    </row>
    <row r="585" spans="3:5" s="49" customFormat="1" x14ac:dyDescent="0.2">
      <c r="C585" s="50"/>
      <c r="D585" s="50"/>
      <c r="E585" s="50"/>
    </row>
    <row r="586" spans="3:5" s="49" customFormat="1" x14ac:dyDescent="0.2">
      <c r="C586" s="50"/>
      <c r="D586" s="50"/>
      <c r="E586" s="50"/>
    </row>
    <row r="587" spans="3:5" s="49" customFormat="1" x14ac:dyDescent="0.2">
      <c r="C587" s="50"/>
      <c r="D587" s="50"/>
      <c r="E587" s="50"/>
    </row>
    <row r="588" spans="3:5" s="49" customFormat="1" x14ac:dyDescent="0.2">
      <c r="C588" s="50"/>
      <c r="D588" s="50"/>
      <c r="E588" s="50"/>
    </row>
    <row r="589" spans="3:5" s="49" customFormat="1" x14ac:dyDescent="0.2">
      <c r="C589" s="50"/>
      <c r="D589" s="50"/>
      <c r="E589" s="50"/>
    </row>
    <row r="590" spans="3:5" s="49" customFormat="1" x14ac:dyDescent="0.2">
      <c r="C590" s="50"/>
      <c r="D590" s="50"/>
      <c r="E590" s="50"/>
    </row>
    <row r="591" spans="3:5" s="49" customFormat="1" x14ac:dyDescent="0.2">
      <c r="C591" s="50"/>
      <c r="D591" s="50"/>
      <c r="E591" s="50"/>
    </row>
    <row r="592" spans="3:5" s="49" customFormat="1" x14ac:dyDescent="0.2">
      <c r="C592" s="50"/>
      <c r="D592" s="50"/>
      <c r="E592" s="50"/>
    </row>
    <row r="593" spans="3:5" s="49" customFormat="1" x14ac:dyDescent="0.2">
      <c r="C593" s="50"/>
      <c r="D593" s="50"/>
      <c r="E593" s="50"/>
    </row>
    <row r="594" spans="3:5" s="49" customFormat="1" x14ac:dyDescent="0.2">
      <c r="C594" s="50"/>
      <c r="D594" s="50"/>
      <c r="E594" s="50"/>
    </row>
    <row r="595" spans="3:5" s="49" customFormat="1" x14ac:dyDescent="0.2">
      <c r="C595" s="50"/>
      <c r="D595" s="50"/>
      <c r="E595" s="50"/>
    </row>
    <row r="596" spans="3:5" s="49" customFormat="1" x14ac:dyDescent="0.2">
      <c r="C596" s="50"/>
      <c r="D596" s="50"/>
      <c r="E596" s="50"/>
    </row>
    <row r="597" spans="3:5" s="49" customFormat="1" x14ac:dyDescent="0.2">
      <c r="C597" s="50"/>
      <c r="D597" s="50"/>
      <c r="E597" s="50"/>
    </row>
    <row r="598" spans="3:5" s="49" customFormat="1" x14ac:dyDescent="0.2">
      <c r="C598" s="50"/>
      <c r="D598" s="50"/>
      <c r="E598" s="50"/>
    </row>
    <row r="599" spans="3:5" s="49" customFormat="1" x14ac:dyDescent="0.2">
      <c r="C599" s="50"/>
      <c r="D599" s="50"/>
      <c r="E599" s="50"/>
    </row>
    <row r="600" spans="3:5" s="49" customFormat="1" x14ac:dyDescent="0.2">
      <c r="C600" s="50"/>
      <c r="D600" s="50"/>
      <c r="E600" s="50"/>
    </row>
    <row r="601" spans="3:5" s="49" customFormat="1" x14ac:dyDescent="0.2">
      <c r="C601" s="50"/>
      <c r="D601" s="50"/>
      <c r="E601" s="50"/>
    </row>
    <row r="602" spans="3:5" s="49" customFormat="1" x14ac:dyDescent="0.2">
      <c r="C602" s="50"/>
      <c r="D602" s="50"/>
      <c r="E602" s="50"/>
    </row>
    <row r="603" spans="3:5" s="49" customFormat="1" x14ac:dyDescent="0.2">
      <c r="C603" s="50"/>
      <c r="D603" s="50"/>
      <c r="E603" s="50"/>
    </row>
    <row r="604" spans="3:5" s="49" customFormat="1" x14ac:dyDescent="0.2">
      <c r="C604" s="50"/>
      <c r="D604" s="50"/>
      <c r="E604" s="50"/>
    </row>
    <row r="605" spans="3:5" s="49" customFormat="1" x14ac:dyDescent="0.2">
      <c r="C605" s="50"/>
      <c r="D605" s="50"/>
      <c r="E605" s="50"/>
    </row>
    <row r="606" spans="3:5" s="49" customFormat="1" x14ac:dyDescent="0.2">
      <c r="C606" s="50"/>
      <c r="D606" s="50"/>
      <c r="E606" s="50"/>
    </row>
    <row r="607" spans="3:5" s="49" customFormat="1" x14ac:dyDescent="0.2">
      <c r="C607" s="50"/>
      <c r="D607" s="50"/>
      <c r="E607" s="50"/>
    </row>
    <row r="608" spans="3:5" s="49" customFormat="1" x14ac:dyDescent="0.2">
      <c r="C608" s="50"/>
      <c r="D608" s="50"/>
      <c r="E608" s="50"/>
    </row>
    <row r="609" spans="3:5" s="49" customFormat="1" x14ac:dyDescent="0.2">
      <c r="C609" s="50"/>
      <c r="D609" s="50"/>
      <c r="E609" s="50"/>
    </row>
    <row r="610" spans="3:5" s="49" customFormat="1" x14ac:dyDescent="0.2">
      <c r="C610" s="50"/>
      <c r="D610" s="50"/>
      <c r="E610" s="50"/>
    </row>
    <row r="611" spans="3:5" s="49" customFormat="1" x14ac:dyDescent="0.2">
      <c r="C611" s="50"/>
      <c r="D611" s="50"/>
      <c r="E611" s="50"/>
    </row>
    <row r="612" spans="3:5" s="49" customFormat="1" x14ac:dyDescent="0.2">
      <c r="C612" s="50"/>
      <c r="D612" s="50"/>
      <c r="E612" s="50"/>
    </row>
    <row r="613" spans="3:5" s="49" customFormat="1" x14ac:dyDescent="0.2">
      <c r="C613" s="50"/>
      <c r="D613" s="50"/>
      <c r="E613" s="50"/>
    </row>
    <row r="614" spans="3:5" s="49" customFormat="1" x14ac:dyDescent="0.2">
      <c r="C614" s="50"/>
      <c r="D614" s="50"/>
      <c r="E614" s="50"/>
    </row>
    <row r="615" spans="3:5" s="49" customFormat="1" x14ac:dyDescent="0.2">
      <c r="C615" s="50"/>
      <c r="D615" s="50"/>
      <c r="E615" s="50"/>
    </row>
    <row r="616" spans="3:5" s="49" customFormat="1" x14ac:dyDescent="0.2">
      <c r="C616" s="50"/>
      <c r="D616" s="50"/>
      <c r="E616" s="50"/>
    </row>
    <row r="617" spans="3:5" s="49" customFormat="1" x14ac:dyDescent="0.2">
      <c r="C617" s="50"/>
      <c r="D617" s="50"/>
      <c r="E617" s="50"/>
    </row>
    <row r="618" spans="3:5" s="49" customFormat="1" x14ac:dyDescent="0.2">
      <c r="C618" s="50"/>
      <c r="D618" s="50"/>
      <c r="E618" s="50"/>
    </row>
    <row r="619" spans="3:5" s="49" customFormat="1" x14ac:dyDescent="0.2">
      <c r="C619" s="50"/>
      <c r="D619" s="50"/>
      <c r="E619" s="50"/>
    </row>
    <row r="620" spans="3:5" s="49" customFormat="1" x14ac:dyDescent="0.2">
      <c r="C620" s="50"/>
      <c r="D620" s="50"/>
      <c r="E620" s="50"/>
    </row>
    <row r="621" spans="3:5" s="49" customFormat="1" x14ac:dyDescent="0.2">
      <c r="C621" s="50"/>
      <c r="D621" s="50"/>
      <c r="E621" s="50"/>
    </row>
    <row r="622" spans="3:5" s="49" customFormat="1" x14ac:dyDescent="0.2">
      <c r="C622" s="50"/>
      <c r="D622" s="50"/>
      <c r="E622" s="50"/>
    </row>
    <row r="623" spans="3:5" s="49" customFormat="1" x14ac:dyDescent="0.2">
      <c r="C623" s="50"/>
      <c r="D623" s="50"/>
      <c r="E623" s="50"/>
    </row>
    <row r="624" spans="3:5" s="49" customFormat="1" x14ac:dyDescent="0.2">
      <c r="C624" s="50"/>
      <c r="D624" s="50"/>
      <c r="E624" s="50"/>
    </row>
    <row r="625" spans="3:5" s="49" customFormat="1" x14ac:dyDescent="0.2">
      <c r="C625" s="50"/>
      <c r="D625" s="50"/>
      <c r="E625" s="50"/>
    </row>
    <row r="626" spans="3:5" s="49" customFormat="1" x14ac:dyDescent="0.2">
      <c r="C626" s="50"/>
      <c r="D626" s="50"/>
      <c r="E626" s="50"/>
    </row>
    <row r="627" spans="3:5" s="49" customFormat="1" x14ac:dyDescent="0.2">
      <c r="C627" s="50"/>
      <c r="D627" s="50"/>
      <c r="E627" s="50"/>
    </row>
    <row r="628" spans="3:5" s="49" customFormat="1" x14ac:dyDescent="0.2">
      <c r="C628" s="50"/>
      <c r="D628" s="50"/>
      <c r="E628" s="50"/>
    </row>
    <row r="629" spans="3:5" s="49" customFormat="1" x14ac:dyDescent="0.2">
      <c r="C629" s="50"/>
      <c r="D629" s="50"/>
      <c r="E629" s="50"/>
    </row>
    <row r="630" spans="3:5" s="49" customFormat="1" x14ac:dyDescent="0.2">
      <c r="C630" s="50"/>
      <c r="D630" s="50"/>
      <c r="E630" s="50"/>
    </row>
    <row r="631" spans="3:5" s="49" customFormat="1" x14ac:dyDescent="0.2">
      <c r="C631" s="50"/>
      <c r="D631" s="50"/>
      <c r="E631" s="50"/>
    </row>
    <row r="632" spans="3:5" s="49" customFormat="1" x14ac:dyDescent="0.2">
      <c r="C632" s="50"/>
      <c r="D632" s="50"/>
      <c r="E632" s="50"/>
    </row>
    <row r="633" spans="3:5" s="49" customFormat="1" x14ac:dyDescent="0.2">
      <c r="C633" s="50"/>
      <c r="D633" s="50"/>
      <c r="E633" s="50"/>
    </row>
    <row r="634" spans="3:5" s="49" customFormat="1" x14ac:dyDescent="0.2">
      <c r="C634" s="50"/>
      <c r="D634" s="50"/>
      <c r="E634" s="50"/>
    </row>
    <row r="635" spans="3:5" s="49" customFormat="1" x14ac:dyDescent="0.2">
      <c r="C635" s="50"/>
      <c r="D635" s="50"/>
      <c r="E635" s="50"/>
    </row>
    <row r="636" spans="3:5" s="49" customFormat="1" x14ac:dyDescent="0.2">
      <c r="C636" s="50"/>
      <c r="D636" s="50"/>
      <c r="E636" s="50"/>
    </row>
    <row r="637" spans="3:5" s="49" customFormat="1" x14ac:dyDescent="0.2">
      <c r="C637" s="50"/>
      <c r="D637" s="50"/>
      <c r="E637" s="50"/>
    </row>
    <row r="638" spans="3:5" s="49" customFormat="1" x14ac:dyDescent="0.2">
      <c r="C638" s="50"/>
      <c r="D638" s="50"/>
      <c r="E638" s="50"/>
    </row>
    <row r="639" spans="3:5" s="49" customFormat="1" x14ac:dyDescent="0.2">
      <c r="C639" s="50"/>
      <c r="D639" s="50"/>
      <c r="E639" s="50"/>
    </row>
    <row r="640" spans="3:5" s="49" customFormat="1" x14ac:dyDescent="0.2">
      <c r="C640" s="50"/>
      <c r="D640" s="50"/>
      <c r="E640" s="50"/>
    </row>
    <row r="641" spans="3:5" s="49" customFormat="1" x14ac:dyDescent="0.2">
      <c r="C641" s="50"/>
      <c r="D641" s="50"/>
      <c r="E641" s="50"/>
    </row>
    <row r="642" spans="3:5" s="49" customFormat="1" x14ac:dyDescent="0.2">
      <c r="C642" s="50"/>
      <c r="D642" s="50"/>
      <c r="E642" s="50"/>
    </row>
    <row r="643" spans="3:5" s="49" customFormat="1" x14ac:dyDescent="0.2">
      <c r="C643" s="50"/>
      <c r="D643" s="50"/>
      <c r="E643" s="50"/>
    </row>
    <row r="644" spans="3:5" s="49" customFormat="1" x14ac:dyDescent="0.2">
      <c r="C644" s="50"/>
      <c r="D644" s="50"/>
      <c r="E644" s="50"/>
    </row>
    <row r="645" spans="3:5" s="49" customFormat="1" x14ac:dyDescent="0.2">
      <c r="C645" s="50"/>
      <c r="D645" s="50"/>
      <c r="E645" s="50"/>
    </row>
    <row r="646" spans="3:5" s="49" customFormat="1" x14ac:dyDescent="0.2">
      <c r="C646" s="50"/>
      <c r="D646" s="50"/>
      <c r="E646" s="50"/>
    </row>
    <row r="647" spans="3:5" s="49" customFormat="1" x14ac:dyDescent="0.2">
      <c r="C647" s="50"/>
      <c r="D647" s="50"/>
      <c r="E647" s="50"/>
    </row>
    <row r="648" spans="3:5" s="49" customFormat="1" x14ac:dyDescent="0.2">
      <c r="C648" s="50"/>
      <c r="D648" s="50"/>
      <c r="E648" s="50"/>
    </row>
    <row r="649" spans="3:5" s="49" customFormat="1" x14ac:dyDescent="0.2">
      <c r="C649" s="50"/>
      <c r="D649" s="50"/>
      <c r="E649" s="50"/>
    </row>
    <row r="650" spans="3:5" s="49" customFormat="1" x14ac:dyDescent="0.2">
      <c r="C650" s="50"/>
      <c r="D650" s="50"/>
      <c r="E650" s="50"/>
    </row>
    <row r="651" spans="3:5" s="49" customFormat="1" x14ac:dyDescent="0.2">
      <c r="C651" s="50"/>
      <c r="D651" s="50"/>
      <c r="E651" s="50"/>
    </row>
    <row r="652" spans="3:5" s="49" customFormat="1" x14ac:dyDescent="0.2">
      <c r="C652" s="50"/>
      <c r="D652" s="50"/>
      <c r="E652" s="50"/>
    </row>
    <row r="653" spans="3:5" s="49" customFormat="1" x14ac:dyDescent="0.2">
      <c r="C653" s="50"/>
      <c r="D653" s="50"/>
      <c r="E653" s="50"/>
    </row>
    <row r="654" spans="3:5" s="49" customFormat="1" x14ac:dyDescent="0.2">
      <c r="C654" s="50"/>
      <c r="D654" s="50"/>
      <c r="E654" s="50"/>
    </row>
    <row r="655" spans="3:5" s="49" customFormat="1" x14ac:dyDescent="0.2">
      <c r="C655" s="50"/>
      <c r="D655" s="50"/>
      <c r="E655" s="50"/>
    </row>
    <row r="656" spans="3:5" s="49" customFormat="1" x14ac:dyDescent="0.2">
      <c r="C656" s="50"/>
      <c r="D656" s="50"/>
      <c r="E656" s="50"/>
    </row>
    <row r="657" spans="3:5" s="49" customFormat="1" x14ac:dyDescent="0.2">
      <c r="C657" s="50"/>
      <c r="D657" s="50"/>
      <c r="E657" s="50"/>
    </row>
    <row r="658" spans="3:5" s="49" customFormat="1" x14ac:dyDescent="0.2">
      <c r="C658" s="50"/>
      <c r="D658" s="50"/>
      <c r="E658" s="50"/>
    </row>
    <row r="659" spans="3:5" s="49" customFormat="1" x14ac:dyDescent="0.2">
      <c r="C659" s="50"/>
      <c r="D659" s="50"/>
      <c r="E659" s="50"/>
    </row>
    <row r="660" spans="3:5" s="49" customFormat="1" x14ac:dyDescent="0.2">
      <c r="C660" s="50"/>
      <c r="D660" s="50"/>
      <c r="E660" s="50"/>
    </row>
    <row r="661" spans="3:5" s="49" customFormat="1" x14ac:dyDescent="0.2">
      <c r="C661" s="50"/>
      <c r="D661" s="50"/>
      <c r="E661" s="50"/>
    </row>
    <row r="662" spans="3:5" s="49" customFormat="1" x14ac:dyDescent="0.2">
      <c r="C662" s="50"/>
      <c r="D662" s="50"/>
      <c r="E662" s="50"/>
    </row>
    <row r="663" spans="3:5" s="49" customFormat="1" x14ac:dyDescent="0.2">
      <c r="C663" s="50"/>
      <c r="D663" s="50"/>
      <c r="E663" s="50"/>
    </row>
    <row r="664" spans="3:5" s="49" customFormat="1" x14ac:dyDescent="0.2">
      <c r="C664" s="50"/>
      <c r="D664" s="50"/>
      <c r="E664" s="50"/>
    </row>
    <row r="665" spans="3:5" s="49" customFormat="1" x14ac:dyDescent="0.2">
      <c r="C665" s="50"/>
      <c r="D665" s="50"/>
      <c r="E665" s="50"/>
    </row>
    <row r="666" spans="3:5" s="49" customFormat="1" x14ac:dyDescent="0.2">
      <c r="C666" s="50"/>
      <c r="D666" s="50"/>
      <c r="E666" s="50"/>
    </row>
    <row r="667" spans="3:5" s="49" customFormat="1" x14ac:dyDescent="0.2">
      <c r="C667" s="50"/>
      <c r="D667" s="50"/>
      <c r="E667" s="50"/>
    </row>
    <row r="668" spans="3:5" s="49" customFormat="1" x14ac:dyDescent="0.2">
      <c r="C668" s="50"/>
      <c r="D668" s="50"/>
      <c r="E668" s="50"/>
    </row>
    <row r="669" spans="3:5" s="49" customFormat="1" x14ac:dyDescent="0.2">
      <c r="C669" s="50"/>
      <c r="D669" s="50"/>
      <c r="E669" s="50"/>
    </row>
    <row r="670" spans="3:5" s="49" customFormat="1" x14ac:dyDescent="0.2">
      <c r="C670" s="50"/>
      <c r="D670" s="50"/>
      <c r="E670" s="50"/>
    </row>
    <row r="671" spans="3:5" s="49" customFormat="1" x14ac:dyDescent="0.2">
      <c r="C671" s="50"/>
      <c r="D671" s="50"/>
      <c r="E671" s="50"/>
    </row>
    <row r="672" spans="3:5" s="49" customFormat="1" x14ac:dyDescent="0.2">
      <c r="C672" s="50"/>
      <c r="D672" s="50"/>
      <c r="E672" s="50"/>
    </row>
    <row r="673" spans="3:5" s="49" customFormat="1" x14ac:dyDescent="0.2">
      <c r="C673" s="50"/>
      <c r="D673" s="50"/>
      <c r="E673" s="50"/>
    </row>
    <row r="674" spans="3:5" s="49" customFormat="1" x14ac:dyDescent="0.2">
      <c r="C674" s="50"/>
      <c r="D674" s="50"/>
      <c r="E674" s="50"/>
    </row>
    <row r="675" spans="3:5" s="49" customFormat="1" x14ac:dyDescent="0.2">
      <c r="C675" s="50"/>
      <c r="D675" s="50"/>
      <c r="E675" s="50"/>
    </row>
    <row r="676" spans="3:5" s="49" customFormat="1" x14ac:dyDescent="0.2">
      <c r="C676" s="50"/>
      <c r="D676" s="50"/>
      <c r="E676" s="50"/>
    </row>
    <row r="677" spans="3:5" s="49" customFormat="1" x14ac:dyDescent="0.2">
      <c r="C677" s="50"/>
      <c r="D677" s="50"/>
      <c r="E677" s="50"/>
    </row>
    <row r="678" spans="3:5" s="49" customFormat="1" x14ac:dyDescent="0.2">
      <c r="C678" s="50"/>
      <c r="D678" s="50"/>
      <c r="E678" s="50"/>
    </row>
    <row r="679" spans="3:5" s="49" customFormat="1" x14ac:dyDescent="0.2">
      <c r="C679" s="50"/>
      <c r="D679" s="50"/>
      <c r="E679" s="50"/>
    </row>
    <row r="680" spans="3:5" s="49" customFormat="1" x14ac:dyDescent="0.2">
      <c r="C680" s="50"/>
      <c r="D680" s="50"/>
      <c r="E680" s="50"/>
    </row>
    <row r="681" spans="3:5" s="49" customFormat="1" x14ac:dyDescent="0.2">
      <c r="C681" s="50"/>
      <c r="D681" s="50"/>
      <c r="E681" s="50"/>
    </row>
    <row r="682" spans="3:5" s="49" customFormat="1" x14ac:dyDescent="0.2">
      <c r="C682" s="50"/>
      <c r="D682" s="50"/>
      <c r="E682" s="50"/>
    </row>
    <row r="683" spans="3:5" s="49" customFormat="1" x14ac:dyDescent="0.2">
      <c r="C683" s="50"/>
      <c r="D683" s="50"/>
      <c r="E683" s="50"/>
    </row>
    <row r="684" spans="3:5" s="49" customFormat="1" x14ac:dyDescent="0.2">
      <c r="C684" s="50"/>
      <c r="D684" s="50"/>
      <c r="E684" s="50"/>
    </row>
    <row r="685" spans="3:5" s="49" customFormat="1" x14ac:dyDescent="0.2">
      <c r="C685" s="50"/>
      <c r="D685" s="50"/>
      <c r="E685" s="50"/>
    </row>
    <row r="686" spans="3:5" s="49" customFormat="1" x14ac:dyDescent="0.2">
      <c r="C686" s="50"/>
      <c r="D686" s="50"/>
      <c r="E686" s="50"/>
    </row>
    <row r="687" spans="3:5" s="49" customFormat="1" x14ac:dyDescent="0.2">
      <c r="C687" s="50"/>
      <c r="D687" s="50"/>
      <c r="E687" s="50"/>
    </row>
    <row r="688" spans="3:5" s="49" customFormat="1" x14ac:dyDescent="0.2">
      <c r="C688" s="50"/>
      <c r="D688" s="50"/>
      <c r="E688" s="50"/>
    </row>
    <row r="689" spans="3:5" s="49" customFormat="1" x14ac:dyDescent="0.2">
      <c r="C689" s="50"/>
      <c r="D689" s="50"/>
      <c r="E689" s="50"/>
    </row>
    <row r="690" spans="3:5" s="49" customFormat="1" x14ac:dyDescent="0.2">
      <c r="C690" s="50"/>
      <c r="D690" s="50"/>
      <c r="E690" s="50"/>
    </row>
    <row r="691" spans="3:5" s="49" customFormat="1" x14ac:dyDescent="0.2">
      <c r="C691" s="50"/>
      <c r="D691" s="50"/>
      <c r="E691" s="50"/>
    </row>
    <row r="692" spans="3:5" s="49" customFormat="1" x14ac:dyDescent="0.2">
      <c r="C692" s="50"/>
      <c r="D692" s="50"/>
      <c r="E692" s="50"/>
    </row>
    <row r="693" spans="3:5" s="49" customFormat="1" x14ac:dyDescent="0.2">
      <c r="C693" s="50"/>
      <c r="D693" s="50"/>
      <c r="E693" s="50"/>
    </row>
    <row r="694" spans="3:5" s="49" customFormat="1" x14ac:dyDescent="0.2">
      <c r="C694" s="50"/>
      <c r="D694" s="50"/>
      <c r="E694" s="50"/>
    </row>
    <row r="695" spans="3:5" s="49" customFormat="1" x14ac:dyDescent="0.2">
      <c r="C695" s="50"/>
      <c r="D695" s="50"/>
      <c r="E695" s="50"/>
    </row>
    <row r="696" spans="3:5" s="49" customFormat="1" x14ac:dyDescent="0.2">
      <c r="C696" s="50"/>
      <c r="D696" s="50"/>
      <c r="E696" s="50"/>
    </row>
    <row r="697" spans="3:5" s="49" customFormat="1" x14ac:dyDescent="0.2">
      <c r="C697" s="50"/>
      <c r="D697" s="50"/>
      <c r="E697" s="50"/>
    </row>
    <row r="698" spans="3:5" s="49" customFormat="1" x14ac:dyDescent="0.2">
      <c r="C698" s="50"/>
      <c r="D698" s="50"/>
      <c r="E698" s="50"/>
    </row>
    <row r="699" spans="3:5" s="49" customFormat="1" x14ac:dyDescent="0.2">
      <c r="C699" s="50"/>
      <c r="D699" s="50"/>
      <c r="E699" s="50"/>
    </row>
    <row r="700" spans="3:5" s="49" customFormat="1" x14ac:dyDescent="0.2">
      <c r="C700" s="50"/>
      <c r="D700" s="50"/>
      <c r="E700" s="50"/>
    </row>
    <row r="701" spans="3:5" s="49" customFormat="1" x14ac:dyDescent="0.2">
      <c r="C701" s="50"/>
      <c r="D701" s="50"/>
      <c r="E701" s="50"/>
    </row>
    <row r="702" spans="3:5" s="49" customFormat="1" x14ac:dyDescent="0.2">
      <c r="C702" s="50"/>
      <c r="D702" s="50"/>
      <c r="E702" s="50"/>
    </row>
    <row r="703" spans="3:5" s="49" customFormat="1" x14ac:dyDescent="0.2">
      <c r="C703" s="50"/>
      <c r="D703" s="50"/>
      <c r="E703" s="50"/>
    </row>
    <row r="704" spans="3:5" s="49" customFormat="1" x14ac:dyDescent="0.2">
      <c r="C704" s="50"/>
      <c r="D704" s="50"/>
      <c r="E704" s="50"/>
    </row>
  </sheetData>
  <mergeCells count="39">
    <mergeCell ref="E17:E18"/>
    <mergeCell ref="F17:K17"/>
    <mergeCell ref="L17:P17"/>
    <mergeCell ref="D2:H2"/>
    <mergeCell ref="C3:N3"/>
    <mergeCell ref="C4:N4"/>
    <mergeCell ref="O15:P15"/>
    <mergeCell ref="O1:P1"/>
    <mergeCell ref="A37:B37"/>
    <mergeCell ref="G37:H37"/>
    <mergeCell ref="D37:E37"/>
    <mergeCell ref="I37:M37"/>
    <mergeCell ref="N37:O37"/>
    <mergeCell ref="C8:N8"/>
    <mergeCell ref="A7:B7"/>
    <mergeCell ref="A10:B10"/>
    <mergeCell ref="C10:N10"/>
    <mergeCell ref="A11:B11"/>
    <mergeCell ref="C11:N11"/>
    <mergeCell ref="A13:G13"/>
    <mergeCell ref="C12:N12"/>
    <mergeCell ref="A9:B9"/>
    <mergeCell ref="N13:O13"/>
    <mergeCell ref="A40:B40"/>
    <mergeCell ref="A17:A18"/>
    <mergeCell ref="B17:B18"/>
    <mergeCell ref="C17:C18"/>
    <mergeCell ref="A6:B6"/>
    <mergeCell ref="C6:N6"/>
    <mergeCell ref="A8:B8"/>
    <mergeCell ref="D17:D18"/>
    <mergeCell ref="C7:N7"/>
    <mergeCell ref="A12:B12"/>
    <mergeCell ref="C9:N9"/>
    <mergeCell ref="C35:K35"/>
    <mergeCell ref="C33:K33"/>
    <mergeCell ref="C34:K34"/>
    <mergeCell ref="K13:M13"/>
    <mergeCell ref="I15:K15"/>
  </mergeCells>
  <phoneticPr fontId="0" type="noConversion"/>
  <pageMargins left="0.35" right="0.56000000000000005" top="0.52" bottom="0.51" header="0.5" footer="0.52"/>
  <pageSetup paperSize="9" scale="78" orientation="landscape" horizontalDpi="4294967295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03"/>
  <sheetViews>
    <sheetView topLeftCell="A4" zoomScale="130" zoomScaleNormal="130" zoomScaleSheetLayoutView="100" workbookViewId="0">
      <selection activeCell="C7" sqref="C7:N7"/>
    </sheetView>
  </sheetViews>
  <sheetFormatPr defaultRowHeight="12.75" x14ac:dyDescent="0.2"/>
  <cols>
    <col min="1" max="1" width="4.140625" style="54" customWidth="1"/>
    <col min="2" max="2" width="11.7109375" style="83" customWidth="1"/>
    <col min="3" max="3" width="32.28515625" style="68" customWidth="1"/>
    <col min="4" max="4" width="7.42578125" style="68" customWidth="1"/>
    <col min="5" max="5" width="7.28515625" style="68" customWidth="1"/>
    <col min="6" max="6" width="5.7109375" style="83" customWidth="1"/>
    <col min="7" max="7" width="5.42578125" style="54" customWidth="1"/>
    <col min="8" max="9" width="6.7109375" style="54" customWidth="1"/>
    <col min="10" max="10" width="6" style="54" customWidth="1"/>
    <col min="11" max="11" width="7" style="54" customWidth="1"/>
    <col min="12" max="13" width="8.28515625" style="54" customWidth="1"/>
    <col min="14" max="14" width="8.42578125" style="54" customWidth="1"/>
    <col min="15" max="15" width="8.140625" style="54" customWidth="1"/>
    <col min="16" max="16" width="9.85546875" style="54" customWidth="1"/>
    <col min="17" max="16384" width="9.140625" style="54"/>
  </cols>
  <sheetData>
    <row r="1" spans="1:16" s="49" customFormat="1" ht="18" customHeight="1" x14ac:dyDescent="0.2">
      <c r="C1" s="50"/>
      <c r="D1" s="50"/>
      <c r="E1" s="50"/>
      <c r="O1" s="267" t="s">
        <v>40</v>
      </c>
      <c r="P1" s="267"/>
    </row>
    <row r="2" spans="1:16" s="49" customFormat="1" ht="18" customHeight="1" x14ac:dyDescent="0.2">
      <c r="C2" s="50"/>
      <c r="D2" s="278" t="s">
        <v>41</v>
      </c>
      <c r="E2" s="278"/>
      <c r="F2" s="278"/>
      <c r="G2" s="278"/>
      <c r="H2" s="278"/>
      <c r="I2" s="51" t="s">
        <v>322</v>
      </c>
    </row>
    <row r="3" spans="1:16" s="49" customFormat="1" ht="18" customHeight="1" x14ac:dyDescent="0.2">
      <c r="C3" s="279" t="s">
        <v>323</v>
      </c>
      <c r="D3" s="279"/>
      <c r="E3" s="279"/>
      <c r="F3" s="279"/>
      <c r="G3" s="279"/>
      <c r="H3" s="279"/>
      <c r="I3" s="279"/>
      <c r="J3" s="279"/>
      <c r="K3" s="279"/>
      <c r="L3" s="279"/>
      <c r="M3" s="279"/>
      <c r="N3" s="279"/>
    </row>
    <row r="4" spans="1:16" s="49" customFormat="1" ht="12.75" customHeight="1" x14ac:dyDescent="0.2">
      <c r="C4" s="280" t="s">
        <v>25</v>
      </c>
      <c r="D4" s="280"/>
      <c r="E4" s="280"/>
      <c r="F4" s="280"/>
      <c r="G4" s="280"/>
      <c r="H4" s="280"/>
      <c r="I4" s="280"/>
      <c r="J4" s="280"/>
      <c r="K4" s="280"/>
      <c r="L4" s="280"/>
      <c r="M4" s="280"/>
      <c r="N4" s="280"/>
    </row>
    <row r="5" spans="1:16" s="49" customFormat="1" ht="12.75" customHeight="1" x14ac:dyDescent="0.2"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</row>
    <row r="6" spans="1:16" s="49" customFormat="1" ht="29.25" customHeight="1" x14ac:dyDescent="0.2">
      <c r="A6" s="273" t="s">
        <v>2</v>
      </c>
      <c r="B6" s="273"/>
      <c r="C6" s="281" t="str">
        <f>KOPS!D6</f>
        <v>Jelgavas pilsētas pašvaldības izglītības iestādes “Jelgavas 5. vidusskola”</v>
      </c>
      <c r="D6" s="281"/>
      <c r="E6" s="281"/>
      <c r="F6" s="281"/>
      <c r="G6" s="281"/>
      <c r="H6" s="281"/>
      <c r="I6" s="281"/>
      <c r="J6" s="281"/>
      <c r="K6" s="281"/>
      <c r="L6" s="281"/>
      <c r="M6" s="281"/>
      <c r="N6" s="281"/>
    </row>
    <row r="7" spans="1:16" s="49" customFormat="1" ht="29.25" customHeight="1" x14ac:dyDescent="0.2">
      <c r="A7" s="273" t="s">
        <v>3</v>
      </c>
      <c r="B7" s="273"/>
      <c r="C7" s="281" t="str">
        <f>KOPS!D7</f>
        <v xml:space="preserve">Jelgavas pilsētas pašvaldības izglītības iestādes “Jelgavas 5. vidusskolas” telpu vienkāršota atjaunošana </v>
      </c>
      <c r="D7" s="281"/>
      <c r="E7" s="281"/>
      <c r="F7" s="281"/>
      <c r="G7" s="281"/>
      <c r="H7" s="281"/>
      <c r="I7" s="281"/>
      <c r="J7" s="281"/>
      <c r="K7" s="281"/>
      <c r="L7" s="281"/>
      <c r="M7" s="281"/>
      <c r="N7" s="281"/>
    </row>
    <row r="8" spans="1:16" s="49" customFormat="1" ht="18.75" customHeight="1" x14ac:dyDescent="0.2">
      <c r="A8" s="273" t="s">
        <v>4</v>
      </c>
      <c r="B8" s="273"/>
      <c r="C8" s="281" t="str">
        <f>PBK!C15</f>
        <v>Aspazijas iela 20, Jelgava</v>
      </c>
      <c r="D8" s="281"/>
      <c r="E8" s="281"/>
      <c r="F8" s="281"/>
      <c r="G8" s="281"/>
      <c r="H8" s="281"/>
      <c r="I8" s="281"/>
      <c r="J8" s="281"/>
      <c r="K8" s="281"/>
      <c r="L8" s="281"/>
      <c r="M8" s="281"/>
      <c r="N8" s="281"/>
    </row>
    <row r="9" spans="1:16" s="49" customFormat="1" ht="18.75" customHeight="1" x14ac:dyDescent="0.2">
      <c r="A9" s="273" t="s">
        <v>12</v>
      </c>
      <c r="B9" s="273"/>
      <c r="C9" s="281" t="str">
        <f>PBK!C16</f>
        <v>Jelgavas pilsētas pašvaldības izglītības iestādes “Jelgavas 5. vidusskola”</v>
      </c>
      <c r="D9" s="281"/>
      <c r="E9" s="281"/>
      <c r="F9" s="281"/>
      <c r="G9" s="281"/>
      <c r="H9" s="281"/>
      <c r="I9" s="281"/>
      <c r="J9" s="281"/>
      <c r="K9" s="281"/>
      <c r="L9" s="281"/>
      <c r="M9" s="281"/>
      <c r="N9" s="281"/>
    </row>
    <row r="10" spans="1:16" s="49" customFormat="1" ht="18.75" customHeight="1" x14ac:dyDescent="0.2">
      <c r="A10" s="273" t="s">
        <v>5</v>
      </c>
      <c r="B10" s="273"/>
      <c r="C10" s="281"/>
      <c r="D10" s="281"/>
      <c r="E10" s="281"/>
      <c r="F10" s="281"/>
      <c r="G10" s="281"/>
      <c r="H10" s="281"/>
      <c r="I10" s="281"/>
      <c r="J10" s="281"/>
      <c r="K10" s="281"/>
      <c r="L10" s="281"/>
      <c r="M10" s="281"/>
      <c r="N10" s="281"/>
    </row>
    <row r="11" spans="1:16" s="49" customFormat="1" ht="18.75" customHeight="1" x14ac:dyDescent="0.2">
      <c r="A11" s="273" t="s">
        <v>13</v>
      </c>
      <c r="B11" s="273"/>
      <c r="C11" s="281"/>
      <c r="D11" s="281"/>
      <c r="E11" s="281"/>
      <c r="F11" s="281"/>
      <c r="G11" s="281"/>
      <c r="H11" s="281"/>
      <c r="I11" s="281"/>
      <c r="J11" s="281"/>
      <c r="K11" s="281"/>
      <c r="L11" s="281"/>
      <c r="M11" s="281"/>
      <c r="N11" s="281"/>
    </row>
    <row r="12" spans="1:16" s="49" customFormat="1" ht="18.75" customHeight="1" x14ac:dyDescent="0.2">
      <c r="A12" s="273"/>
      <c r="B12" s="273"/>
      <c r="C12" s="274"/>
      <c r="D12" s="274"/>
      <c r="E12" s="274"/>
      <c r="F12" s="274"/>
      <c r="G12" s="274"/>
      <c r="H12" s="274"/>
      <c r="I12" s="274"/>
      <c r="J12" s="274"/>
      <c r="K12" s="274"/>
      <c r="L12" s="274"/>
      <c r="M12" s="274"/>
      <c r="N12" s="274"/>
    </row>
    <row r="13" spans="1:16" s="49" customFormat="1" ht="17.25" customHeight="1" x14ac:dyDescent="0.2">
      <c r="A13" s="273" t="s">
        <v>350</v>
      </c>
      <c r="B13" s="273"/>
      <c r="C13" s="273"/>
      <c r="D13" s="273"/>
      <c r="E13" s="273"/>
      <c r="F13" s="273"/>
      <c r="G13" s="273"/>
      <c r="H13" s="53"/>
      <c r="I13" s="53"/>
      <c r="J13" s="53"/>
      <c r="K13" s="274" t="s">
        <v>42</v>
      </c>
      <c r="L13" s="274"/>
      <c r="M13" s="274"/>
      <c r="N13" s="282">
        <f>P34</f>
        <v>0</v>
      </c>
      <c r="O13" s="274"/>
      <c r="P13" s="51" t="s">
        <v>79</v>
      </c>
    </row>
    <row r="14" spans="1:16" x14ac:dyDescent="0.2">
      <c r="B14" s="54"/>
      <c r="C14" s="54"/>
      <c r="D14" s="54"/>
      <c r="E14" s="54"/>
      <c r="F14" s="54"/>
    </row>
    <row r="15" spans="1:16" x14ac:dyDescent="0.2">
      <c r="B15" s="54"/>
      <c r="C15" s="54"/>
      <c r="D15" s="54"/>
      <c r="E15" s="54"/>
      <c r="F15" s="54"/>
      <c r="I15" s="275" t="s">
        <v>43</v>
      </c>
      <c r="J15" s="275"/>
      <c r="K15" s="275"/>
      <c r="L15" s="55">
        <v>2016</v>
      </c>
      <c r="M15" s="55" t="s">
        <v>44</v>
      </c>
      <c r="N15" s="55"/>
      <c r="O15" s="292"/>
      <c r="P15" s="292"/>
    </row>
    <row r="16" spans="1:16" ht="13.5" thickBot="1" x14ac:dyDescent="0.25">
      <c r="B16" s="54"/>
      <c r="C16" s="54"/>
      <c r="D16" s="54"/>
      <c r="E16" s="54"/>
      <c r="F16" s="54"/>
    </row>
    <row r="17" spans="1:19" s="116" customFormat="1" ht="13.5" customHeight="1" x14ac:dyDescent="0.2">
      <c r="A17" s="283" t="s">
        <v>1</v>
      </c>
      <c r="B17" s="285" t="s">
        <v>45</v>
      </c>
      <c r="C17" s="285" t="s">
        <v>46</v>
      </c>
      <c r="D17" s="276" t="s">
        <v>47</v>
      </c>
      <c r="E17" s="276" t="s">
        <v>48</v>
      </c>
      <c r="F17" s="290" t="s">
        <v>49</v>
      </c>
      <c r="G17" s="290"/>
      <c r="H17" s="290"/>
      <c r="I17" s="290"/>
      <c r="J17" s="290"/>
      <c r="K17" s="290"/>
      <c r="L17" s="290" t="s">
        <v>50</v>
      </c>
      <c r="M17" s="290"/>
      <c r="N17" s="290"/>
      <c r="O17" s="290"/>
      <c r="P17" s="291"/>
      <c r="Q17" s="130"/>
    </row>
    <row r="18" spans="1:19" s="116" customFormat="1" ht="57.75" customHeight="1" x14ac:dyDescent="0.2">
      <c r="A18" s="284"/>
      <c r="B18" s="286"/>
      <c r="C18" s="286"/>
      <c r="D18" s="277"/>
      <c r="E18" s="277"/>
      <c r="F18" s="131" t="s">
        <v>51</v>
      </c>
      <c r="G18" s="131" t="s">
        <v>76</v>
      </c>
      <c r="H18" s="131" t="s">
        <v>73</v>
      </c>
      <c r="I18" s="131" t="s">
        <v>74</v>
      </c>
      <c r="J18" s="131" t="s">
        <v>75</v>
      </c>
      <c r="K18" s="131" t="s">
        <v>77</v>
      </c>
      <c r="L18" s="131" t="s">
        <v>52</v>
      </c>
      <c r="M18" s="131" t="s">
        <v>73</v>
      </c>
      <c r="N18" s="131" t="s">
        <v>74</v>
      </c>
      <c r="O18" s="131" t="s">
        <v>75</v>
      </c>
      <c r="P18" s="132" t="s">
        <v>78</v>
      </c>
      <c r="Q18" s="130"/>
    </row>
    <row r="19" spans="1:19" s="116" customFormat="1" ht="13.5" customHeight="1" thickBot="1" x14ac:dyDescent="0.25">
      <c r="A19" s="186" t="s">
        <v>53</v>
      </c>
      <c r="B19" s="187" t="s">
        <v>54</v>
      </c>
      <c r="C19" s="183">
        <v>3</v>
      </c>
      <c r="D19" s="188">
        <v>4</v>
      </c>
      <c r="E19" s="183">
        <v>5</v>
      </c>
      <c r="F19" s="188">
        <v>6</v>
      </c>
      <c r="G19" s="183">
        <v>7</v>
      </c>
      <c r="H19" s="183">
        <v>8</v>
      </c>
      <c r="I19" s="188">
        <v>9</v>
      </c>
      <c r="J19" s="188">
        <v>10</v>
      </c>
      <c r="K19" s="183">
        <v>11</v>
      </c>
      <c r="L19" s="183">
        <v>12</v>
      </c>
      <c r="M19" s="183">
        <v>13</v>
      </c>
      <c r="N19" s="188">
        <v>14</v>
      </c>
      <c r="O19" s="188">
        <v>15</v>
      </c>
      <c r="P19" s="189">
        <v>16</v>
      </c>
      <c r="Q19" s="130"/>
    </row>
    <row r="20" spans="1:19" s="98" customFormat="1" ht="18.75" customHeight="1" x14ac:dyDescent="0.2">
      <c r="A20" s="197"/>
      <c r="B20" s="198"/>
      <c r="C20" s="199" t="str">
        <f>C3</f>
        <v>DATORTĪKLU IZBŪVE</v>
      </c>
      <c r="D20" s="200"/>
      <c r="E20" s="201"/>
      <c r="F20" s="202"/>
      <c r="G20" s="202"/>
      <c r="H20" s="202"/>
      <c r="I20" s="202"/>
      <c r="J20" s="202"/>
      <c r="K20" s="202"/>
      <c r="L20" s="202"/>
      <c r="M20" s="202"/>
      <c r="N20" s="202"/>
      <c r="O20" s="202"/>
      <c r="P20" s="203"/>
      <c r="R20" s="99"/>
      <c r="S20" s="99"/>
    </row>
    <row r="21" spans="1:19" s="126" customFormat="1" ht="14.25" customHeight="1" x14ac:dyDescent="0.2">
      <c r="A21" s="121">
        <v>1</v>
      </c>
      <c r="B21" s="122" t="s">
        <v>325</v>
      </c>
      <c r="C21" s="119" t="s">
        <v>337</v>
      </c>
      <c r="D21" s="105" t="s">
        <v>58</v>
      </c>
      <c r="E21" s="106">
        <v>1</v>
      </c>
      <c r="F21" s="123"/>
      <c r="G21" s="123"/>
      <c r="H21" s="114"/>
      <c r="I21" s="123"/>
      <c r="J21" s="123"/>
      <c r="K21" s="123"/>
      <c r="L21" s="123"/>
      <c r="M21" s="123"/>
      <c r="N21" s="123"/>
      <c r="O21" s="123"/>
      <c r="P21" s="124"/>
      <c r="Q21" s="125"/>
    </row>
    <row r="22" spans="1:19" s="126" customFormat="1" ht="27" customHeight="1" x14ac:dyDescent="0.2">
      <c r="A22" s="121">
        <v>2</v>
      </c>
      <c r="B22" s="122" t="s">
        <v>325</v>
      </c>
      <c r="C22" s="119" t="s">
        <v>338</v>
      </c>
      <c r="D22" s="105" t="s">
        <v>58</v>
      </c>
      <c r="E22" s="106">
        <v>2</v>
      </c>
      <c r="F22" s="123"/>
      <c r="G22" s="123"/>
      <c r="H22" s="114"/>
      <c r="I22" s="123"/>
      <c r="J22" s="123"/>
      <c r="K22" s="123"/>
      <c r="L22" s="123"/>
      <c r="M22" s="123"/>
      <c r="N22" s="123"/>
      <c r="O22" s="123"/>
      <c r="P22" s="124"/>
      <c r="S22" s="125"/>
    </row>
    <row r="23" spans="1:19" s="126" customFormat="1" ht="14.25" customHeight="1" x14ac:dyDescent="0.2">
      <c r="A23" s="121">
        <v>3</v>
      </c>
      <c r="B23" s="122" t="s">
        <v>325</v>
      </c>
      <c r="C23" s="119" t="s">
        <v>339</v>
      </c>
      <c r="D23" s="105" t="s">
        <v>58</v>
      </c>
      <c r="E23" s="106">
        <v>2</v>
      </c>
      <c r="F23" s="123"/>
      <c r="G23" s="123"/>
      <c r="H23" s="114"/>
      <c r="I23" s="123"/>
      <c r="J23" s="123"/>
      <c r="K23" s="123"/>
      <c r="L23" s="123"/>
      <c r="M23" s="123"/>
      <c r="N23" s="123"/>
      <c r="O23" s="123"/>
      <c r="P23" s="124"/>
      <c r="S23" s="125"/>
    </row>
    <row r="24" spans="1:19" s="98" customFormat="1" ht="14.25" customHeight="1" x14ac:dyDescent="0.2">
      <c r="A24" s="121">
        <v>4</v>
      </c>
      <c r="B24" s="122" t="s">
        <v>325</v>
      </c>
      <c r="C24" s="194" t="s">
        <v>340</v>
      </c>
      <c r="D24" s="195" t="s">
        <v>58</v>
      </c>
      <c r="E24" s="196">
        <v>1</v>
      </c>
      <c r="F24" s="123"/>
      <c r="G24" s="123"/>
      <c r="H24" s="193"/>
      <c r="I24" s="193"/>
      <c r="J24" s="123"/>
      <c r="K24" s="193"/>
      <c r="L24" s="193"/>
      <c r="M24" s="193"/>
      <c r="N24" s="193"/>
      <c r="O24" s="193"/>
      <c r="P24" s="205"/>
      <c r="Q24" s="99"/>
    </row>
    <row r="25" spans="1:19" s="126" customFormat="1" ht="14.25" customHeight="1" x14ac:dyDescent="0.2">
      <c r="A25" s="121">
        <v>5</v>
      </c>
      <c r="B25" s="122" t="s">
        <v>325</v>
      </c>
      <c r="C25" s="119" t="s">
        <v>341</v>
      </c>
      <c r="D25" s="105" t="s">
        <v>58</v>
      </c>
      <c r="E25" s="106">
        <v>4</v>
      </c>
      <c r="F25" s="123"/>
      <c r="G25" s="123"/>
      <c r="H25" s="114"/>
      <c r="I25" s="123"/>
      <c r="J25" s="123"/>
      <c r="K25" s="123"/>
      <c r="L25" s="123"/>
      <c r="M25" s="123"/>
      <c r="N25" s="123"/>
      <c r="O25" s="123"/>
      <c r="P25" s="124"/>
      <c r="Q25" s="125"/>
    </row>
    <row r="26" spans="1:19" s="126" customFormat="1" ht="14.25" customHeight="1" x14ac:dyDescent="0.2">
      <c r="A26" s="121">
        <v>6</v>
      </c>
      <c r="B26" s="122" t="s">
        <v>325</v>
      </c>
      <c r="C26" s="119" t="s">
        <v>342</v>
      </c>
      <c r="D26" s="105" t="s">
        <v>58</v>
      </c>
      <c r="E26" s="106">
        <v>17</v>
      </c>
      <c r="F26" s="123"/>
      <c r="G26" s="123"/>
      <c r="H26" s="114"/>
      <c r="I26" s="123"/>
      <c r="J26" s="123"/>
      <c r="K26" s="123"/>
      <c r="L26" s="123"/>
      <c r="M26" s="123"/>
      <c r="N26" s="123"/>
      <c r="O26" s="123"/>
      <c r="P26" s="124"/>
      <c r="S26" s="125"/>
    </row>
    <row r="27" spans="1:19" s="126" customFormat="1" ht="14.25" customHeight="1" x14ac:dyDescent="0.2">
      <c r="A27" s="121">
        <v>7</v>
      </c>
      <c r="B27" s="122" t="s">
        <v>325</v>
      </c>
      <c r="C27" s="119" t="s">
        <v>343</v>
      </c>
      <c r="D27" s="105" t="s">
        <v>58</v>
      </c>
      <c r="E27" s="106">
        <v>25</v>
      </c>
      <c r="F27" s="123"/>
      <c r="G27" s="123"/>
      <c r="H27" s="114"/>
      <c r="I27" s="123"/>
      <c r="J27" s="123"/>
      <c r="K27" s="123"/>
      <c r="L27" s="123"/>
      <c r="M27" s="123"/>
      <c r="N27" s="123"/>
      <c r="O27" s="123"/>
      <c r="P27" s="124"/>
      <c r="Q27" s="125"/>
    </row>
    <row r="28" spans="1:19" s="126" customFormat="1" ht="14.25" customHeight="1" x14ac:dyDescent="0.2">
      <c r="A28" s="121">
        <v>8</v>
      </c>
      <c r="B28" s="122" t="s">
        <v>325</v>
      </c>
      <c r="C28" s="119" t="s">
        <v>344</v>
      </c>
      <c r="D28" s="105" t="s">
        <v>64</v>
      </c>
      <c r="E28" s="106">
        <v>550</v>
      </c>
      <c r="F28" s="123"/>
      <c r="G28" s="123"/>
      <c r="H28" s="114"/>
      <c r="I28" s="123"/>
      <c r="J28" s="123"/>
      <c r="K28" s="123"/>
      <c r="L28" s="123"/>
      <c r="M28" s="123"/>
      <c r="N28" s="123"/>
      <c r="O28" s="123"/>
      <c r="P28" s="124"/>
      <c r="S28" s="125"/>
    </row>
    <row r="29" spans="1:19" s="126" customFormat="1" ht="14.25" customHeight="1" x14ac:dyDescent="0.2">
      <c r="A29" s="121">
        <v>9</v>
      </c>
      <c r="B29" s="122" t="s">
        <v>325</v>
      </c>
      <c r="C29" s="119" t="s">
        <v>345</v>
      </c>
      <c r="D29" s="105" t="s">
        <v>64</v>
      </c>
      <c r="E29" s="106">
        <v>400</v>
      </c>
      <c r="F29" s="123"/>
      <c r="G29" s="123"/>
      <c r="H29" s="114"/>
      <c r="I29" s="123"/>
      <c r="J29" s="123"/>
      <c r="K29" s="123"/>
      <c r="L29" s="123"/>
      <c r="M29" s="123"/>
      <c r="N29" s="123"/>
      <c r="O29" s="123"/>
      <c r="P29" s="124"/>
      <c r="S29" s="125"/>
    </row>
    <row r="30" spans="1:19" s="126" customFormat="1" ht="14.25" customHeight="1" x14ac:dyDescent="0.2">
      <c r="A30" s="121">
        <v>10</v>
      </c>
      <c r="B30" s="122" t="s">
        <v>325</v>
      </c>
      <c r="C30" s="119" t="s">
        <v>336</v>
      </c>
      <c r="D30" s="105" t="s">
        <v>59</v>
      </c>
      <c r="E30" s="106">
        <v>1</v>
      </c>
      <c r="F30" s="123"/>
      <c r="G30" s="123"/>
      <c r="H30" s="114"/>
      <c r="I30" s="123"/>
      <c r="J30" s="123"/>
      <c r="K30" s="123"/>
      <c r="L30" s="123"/>
      <c r="M30" s="123"/>
      <c r="N30" s="123"/>
      <c r="O30" s="123"/>
      <c r="P30" s="124"/>
      <c r="S30" s="125"/>
    </row>
    <row r="31" spans="1:19" ht="14.25" customHeight="1" thickBot="1" x14ac:dyDescent="0.25">
      <c r="A31" s="206"/>
      <c r="B31" s="207"/>
      <c r="C31" s="208"/>
      <c r="D31" s="209"/>
      <c r="E31" s="210"/>
      <c r="F31" s="211"/>
      <c r="G31" s="211"/>
      <c r="H31" s="211"/>
      <c r="I31" s="211"/>
      <c r="J31" s="211"/>
      <c r="K31" s="211"/>
      <c r="L31" s="211"/>
      <c r="M31" s="211"/>
      <c r="N31" s="211"/>
      <c r="O31" s="211"/>
      <c r="P31" s="212"/>
      <c r="Q31" s="56"/>
    </row>
    <row r="32" spans="1:19" ht="15.75" customHeight="1" x14ac:dyDescent="0.2">
      <c r="A32" s="190"/>
      <c r="B32" s="191"/>
      <c r="C32" s="293" t="s">
        <v>17</v>
      </c>
      <c r="D32" s="293"/>
      <c r="E32" s="293"/>
      <c r="F32" s="293"/>
      <c r="G32" s="293"/>
      <c r="H32" s="293"/>
      <c r="I32" s="293"/>
      <c r="J32" s="293"/>
      <c r="K32" s="293"/>
      <c r="L32" s="142"/>
      <c r="M32" s="142"/>
      <c r="N32" s="142"/>
      <c r="O32" s="142"/>
      <c r="P32" s="142"/>
    </row>
    <row r="33" spans="1:16" ht="15.75" customHeight="1" x14ac:dyDescent="0.2">
      <c r="A33" s="82"/>
      <c r="C33" s="289" t="s">
        <v>55</v>
      </c>
      <c r="D33" s="289"/>
      <c r="E33" s="289"/>
      <c r="F33" s="289"/>
      <c r="G33" s="289"/>
      <c r="H33" s="289"/>
      <c r="I33" s="289"/>
      <c r="J33" s="289"/>
      <c r="K33" s="289"/>
      <c r="L33" s="84"/>
      <c r="M33" s="84"/>
      <c r="N33" s="84"/>
      <c r="O33" s="84"/>
      <c r="P33" s="85"/>
    </row>
    <row r="34" spans="1:16" ht="15.75" customHeight="1" thickBot="1" x14ac:dyDescent="0.25">
      <c r="A34" s="86"/>
      <c r="B34" s="87"/>
      <c r="C34" s="287" t="s">
        <v>56</v>
      </c>
      <c r="D34" s="287"/>
      <c r="E34" s="287"/>
      <c r="F34" s="287"/>
      <c r="G34" s="287"/>
      <c r="H34" s="287"/>
      <c r="I34" s="287"/>
      <c r="J34" s="287"/>
      <c r="K34" s="287"/>
      <c r="L34" s="88"/>
      <c r="M34" s="88"/>
      <c r="N34" s="88"/>
      <c r="O34" s="88"/>
      <c r="P34" s="89"/>
    </row>
    <row r="35" spans="1:16" s="49" customFormat="1" x14ac:dyDescent="0.2">
      <c r="C35" s="50"/>
      <c r="D35" s="50"/>
      <c r="E35" s="50"/>
    </row>
    <row r="36" spans="1:16" s="49" customFormat="1" x14ac:dyDescent="0.2">
      <c r="A36" s="268" t="s">
        <v>18</v>
      </c>
      <c r="B36" s="268"/>
      <c r="C36" s="90"/>
      <c r="D36" s="269"/>
      <c r="E36" s="270"/>
      <c r="G36" s="268" t="s">
        <v>57</v>
      </c>
      <c r="H36" s="268"/>
      <c r="I36" s="271"/>
      <c r="J36" s="271"/>
      <c r="K36" s="271"/>
      <c r="L36" s="271"/>
      <c r="M36" s="271"/>
      <c r="N36" s="272"/>
      <c r="O36" s="268"/>
    </row>
    <row r="37" spans="1:16" s="49" customFormat="1" x14ac:dyDescent="0.2">
      <c r="C37" s="16" t="s">
        <v>19</v>
      </c>
      <c r="D37" s="50"/>
      <c r="E37" s="50"/>
      <c r="K37" s="16" t="s">
        <v>19</v>
      </c>
    </row>
    <row r="38" spans="1:16" s="49" customFormat="1" x14ac:dyDescent="0.2">
      <c r="C38" s="50"/>
      <c r="D38" s="50"/>
      <c r="E38" s="50"/>
    </row>
    <row r="39" spans="1:16" s="49" customFormat="1" x14ac:dyDescent="0.2">
      <c r="A39" s="268" t="s">
        <v>20</v>
      </c>
      <c r="B39" s="268"/>
      <c r="C39" s="50"/>
      <c r="D39" s="50"/>
      <c r="E39" s="50"/>
    </row>
    <row r="40" spans="1:16" s="49" customFormat="1" x14ac:dyDescent="0.2">
      <c r="C40" s="50"/>
      <c r="D40" s="50"/>
      <c r="E40" s="50"/>
    </row>
    <row r="41" spans="1:16" s="49" customFormat="1" x14ac:dyDescent="0.2">
      <c r="C41" s="50"/>
      <c r="D41" s="50"/>
      <c r="E41" s="50"/>
    </row>
    <row r="42" spans="1:16" s="49" customFormat="1" x14ac:dyDescent="0.2">
      <c r="C42" s="50"/>
      <c r="D42" s="50"/>
      <c r="E42" s="50"/>
    </row>
    <row r="43" spans="1:16" s="49" customFormat="1" x14ac:dyDescent="0.2">
      <c r="C43" s="50"/>
      <c r="D43" s="50"/>
      <c r="E43" s="50"/>
      <c r="M43" s="49">
        <f>9.7+22.3+22+4+18.75+5.3+3.8+13.34+30</f>
        <v>129.19</v>
      </c>
    </row>
    <row r="44" spans="1:16" s="49" customFormat="1" x14ac:dyDescent="0.2">
      <c r="C44" s="50"/>
      <c r="D44" s="50"/>
      <c r="E44" s="50"/>
    </row>
    <row r="45" spans="1:16" s="49" customFormat="1" x14ac:dyDescent="0.2">
      <c r="C45" s="50"/>
      <c r="D45" s="50"/>
      <c r="E45" s="50"/>
    </row>
    <row r="46" spans="1:16" s="49" customFormat="1" x14ac:dyDescent="0.2">
      <c r="C46" s="50"/>
      <c r="D46" s="50"/>
      <c r="E46" s="50"/>
    </row>
    <row r="47" spans="1:16" s="49" customFormat="1" x14ac:dyDescent="0.2">
      <c r="C47" s="50"/>
      <c r="D47" s="50"/>
      <c r="E47" s="50"/>
    </row>
    <row r="48" spans="1:16" s="49" customFormat="1" x14ac:dyDescent="0.2">
      <c r="C48" s="50"/>
      <c r="D48" s="50"/>
      <c r="E48" s="50"/>
    </row>
    <row r="49" spans="3:5" s="49" customFormat="1" x14ac:dyDescent="0.2">
      <c r="C49" s="50"/>
      <c r="D49" s="50"/>
      <c r="E49" s="50"/>
    </row>
    <row r="50" spans="3:5" s="49" customFormat="1" x14ac:dyDescent="0.2">
      <c r="C50" s="50"/>
      <c r="D50" s="50"/>
      <c r="E50" s="50"/>
    </row>
    <row r="51" spans="3:5" s="49" customFormat="1" x14ac:dyDescent="0.2">
      <c r="C51" s="50"/>
      <c r="D51" s="50"/>
      <c r="E51" s="50"/>
    </row>
    <row r="52" spans="3:5" s="49" customFormat="1" x14ac:dyDescent="0.2">
      <c r="C52" s="50"/>
      <c r="D52" s="50"/>
      <c r="E52" s="50"/>
    </row>
    <row r="53" spans="3:5" s="49" customFormat="1" x14ac:dyDescent="0.2">
      <c r="C53" s="50"/>
      <c r="D53" s="50"/>
      <c r="E53" s="50"/>
    </row>
    <row r="54" spans="3:5" s="49" customFormat="1" x14ac:dyDescent="0.2">
      <c r="C54" s="50"/>
      <c r="D54" s="50"/>
      <c r="E54" s="50"/>
    </row>
    <row r="55" spans="3:5" s="49" customFormat="1" x14ac:dyDescent="0.2">
      <c r="C55" s="50"/>
      <c r="D55" s="50"/>
      <c r="E55" s="50"/>
    </row>
    <row r="56" spans="3:5" s="49" customFormat="1" x14ac:dyDescent="0.2">
      <c r="C56" s="50"/>
      <c r="D56" s="50"/>
      <c r="E56" s="50"/>
    </row>
    <row r="57" spans="3:5" s="49" customFormat="1" x14ac:dyDescent="0.2">
      <c r="C57" s="50"/>
      <c r="D57" s="50"/>
      <c r="E57" s="50"/>
    </row>
    <row r="58" spans="3:5" s="49" customFormat="1" x14ac:dyDescent="0.2">
      <c r="C58" s="50"/>
      <c r="D58" s="50"/>
      <c r="E58" s="50"/>
    </row>
    <row r="59" spans="3:5" s="49" customFormat="1" x14ac:dyDescent="0.2">
      <c r="C59" s="50"/>
      <c r="D59" s="50"/>
      <c r="E59" s="50"/>
    </row>
    <row r="60" spans="3:5" s="49" customFormat="1" x14ac:dyDescent="0.2">
      <c r="C60" s="50"/>
      <c r="D60" s="50"/>
      <c r="E60" s="50"/>
    </row>
    <row r="61" spans="3:5" s="49" customFormat="1" x14ac:dyDescent="0.2">
      <c r="C61" s="50"/>
      <c r="D61" s="50"/>
      <c r="E61" s="50"/>
    </row>
    <row r="62" spans="3:5" s="49" customFormat="1" x14ac:dyDescent="0.2">
      <c r="C62" s="50"/>
      <c r="D62" s="50"/>
      <c r="E62" s="50"/>
    </row>
    <row r="63" spans="3:5" s="49" customFormat="1" x14ac:dyDescent="0.2">
      <c r="C63" s="50"/>
      <c r="D63" s="50"/>
      <c r="E63" s="50"/>
    </row>
    <row r="64" spans="3:5" s="49" customFormat="1" x14ac:dyDescent="0.2">
      <c r="C64" s="50"/>
      <c r="D64" s="50"/>
      <c r="E64" s="50"/>
    </row>
    <row r="65" spans="3:5" s="49" customFormat="1" x14ac:dyDescent="0.2">
      <c r="C65" s="50"/>
      <c r="D65" s="50"/>
      <c r="E65" s="50"/>
    </row>
    <row r="66" spans="3:5" s="49" customFormat="1" x14ac:dyDescent="0.2">
      <c r="C66" s="50"/>
      <c r="D66" s="50"/>
      <c r="E66" s="50"/>
    </row>
    <row r="67" spans="3:5" s="49" customFormat="1" x14ac:dyDescent="0.2">
      <c r="C67" s="50"/>
      <c r="D67" s="50"/>
      <c r="E67" s="50"/>
    </row>
    <row r="68" spans="3:5" s="49" customFormat="1" x14ac:dyDescent="0.2">
      <c r="C68" s="50"/>
      <c r="D68" s="50"/>
      <c r="E68" s="50"/>
    </row>
    <row r="69" spans="3:5" s="49" customFormat="1" x14ac:dyDescent="0.2">
      <c r="C69" s="50"/>
      <c r="D69" s="50"/>
      <c r="E69" s="50"/>
    </row>
    <row r="70" spans="3:5" s="49" customFormat="1" x14ac:dyDescent="0.2">
      <c r="C70" s="50"/>
      <c r="D70" s="50"/>
      <c r="E70" s="50"/>
    </row>
    <row r="71" spans="3:5" s="49" customFormat="1" x14ac:dyDescent="0.2">
      <c r="C71" s="50"/>
      <c r="D71" s="50"/>
      <c r="E71" s="50"/>
    </row>
    <row r="72" spans="3:5" s="49" customFormat="1" x14ac:dyDescent="0.2">
      <c r="C72" s="50"/>
      <c r="D72" s="50"/>
      <c r="E72" s="50"/>
    </row>
    <row r="73" spans="3:5" s="49" customFormat="1" x14ac:dyDescent="0.2">
      <c r="C73" s="50"/>
      <c r="D73" s="50"/>
      <c r="E73" s="50"/>
    </row>
    <row r="74" spans="3:5" s="49" customFormat="1" x14ac:dyDescent="0.2">
      <c r="C74" s="50"/>
      <c r="D74" s="50"/>
      <c r="E74" s="50"/>
    </row>
    <row r="75" spans="3:5" s="49" customFormat="1" x14ac:dyDescent="0.2">
      <c r="C75" s="50"/>
      <c r="D75" s="50"/>
      <c r="E75" s="50"/>
    </row>
    <row r="76" spans="3:5" s="49" customFormat="1" x14ac:dyDescent="0.2">
      <c r="C76" s="50"/>
      <c r="D76" s="50"/>
      <c r="E76" s="50"/>
    </row>
    <row r="77" spans="3:5" s="49" customFormat="1" x14ac:dyDescent="0.2">
      <c r="C77" s="50"/>
      <c r="D77" s="50"/>
      <c r="E77" s="50"/>
    </row>
    <row r="78" spans="3:5" s="49" customFormat="1" x14ac:dyDescent="0.2">
      <c r="C78" s="50"/>
      <c r="D78" s="50"/>
      <c r="E78" s="50"/>
    </row>
    <row r="79" spans="3:5" s="49" customFormat="1" x14ac:dyDescent="0.2">
      <c r="C79" s="50"/>
      <c r="D79" s="50"/>
      <c r="E79" s="50"/>
    </row>
    <row r="80" spans="3:5" s="49" customFormat="1" x14ac:dyDescent="0.2">
      <c r="C80" s="50"/>
      <c r="D80" s="50"/>
      <c r="E80" s="50"/>
    </row>
    <row r="81" spans="3:5" s="49" customFormat="1" x14ac:dyDescent="0.2">
      <c r="C81" s="50"/>
      <c r="D81" s="50"/>
      <c r="E81" s="50"/>
    </row>
    <row r="82" spans="3:5" s="49" customFormat="1" x14ac:dyDescent="0.2">
      <c r="C82" s="50"/>
      <c r="D82" s="50"/>
      <c r="E82" s="50"/>
    </row>
    <row r="83" spans="3:5" s="49" customFormat="1" x14ac:dyDescent="0.2">
      <c r="C83" s="50"/>
      <c r="D83" s="50"/>
      <c r="E83" s="50"/>
    </row>
    <row r="84" spans="3:5" s="49" customFormat="1" x14ac:dyDescent="0.2">
      <c r="C84" s="50"/>
      <c r="D84" s="50"/>
      <c r="E84" s="50"/>
    </row>
    <row r="85" spans="3:5" s="49" customFormat="1" x14ac:dyDescent="0.2">
      <c r="C85" s="50"/>
      <c r="D85" s="50"/>
      <c r="E85" s="50"/>
    </row>
    <row r="86" spans="3:5" s="49" customFormat="1" x14ac:dyDescent="0.2">
      <c r="C86" s="50"/>
      <c r="D86" s="50"/>
      <c r="E86" s="50"/>
    </row>
    <row r="87" spans="3:5" s="49" customFormat="1" x14ac:dyDescent="0.2">
      <c r="C87" s="50"/>
      <c r="D87" s="50"/>
      <c r="E87" s="50"/>
    </row>
    <row r="88" spans="3:5" s="49" customFormat="1" x14ac:dyDescent="0.2">
      <c r="C88" s="50"/>
      <c r="D88" s="50"/>
      <c r="E88" s="50"/>
    </row>
    <row r="89" spans="3:5" s="49" customFormat="1" x14ac:dyDescent="0.2">
      <c r="C89" s="50"/>
      <c r="D89" s="50"/>
      <c r="E89" s="50"/>
    </row>
    <row r="90" spans="3:5" s="49" customFormat="1" x14ac:dyDescent="0.2">
      <c r="C90" s="50"/>
      <c r="D90" s="50"/>
      <c r="E90" s="50"/>
    </row>
    <row r="91" spans="3:5" s="49" customFormat="1" x14ac:dyDescent="0.2">
      <c r="C91" s="50"/>
      <c r="D91" s="50"/>
      <c r="E91" s="50"/>
    </row>
    <row r="92" spans="3:5" s="49" customFormat="1" x14ac:dyDescent="0.2">
      <c r="C92" s="50"/>
      <c r="D92" s="50"/>
      <c r="E92" s="50"/>
    </row>
    <row r="93" spans="3:5" s="49" customFormat="1" x14ac:dyDescent="0.2">
      <c r="C93" s="50"/>
      <c r="D93" s="50"/>
      <c r="E93" s="50"/>
    </row>
    <row r="94" spans="3:5" s="49" customFormat="1" x14ac:dyDescent="0.2">
      <c r="C94" s="50"/>
      <c r="D94" s="50"/>
      <c r="E94" s="50"/>
    </row>
    <row r="95" spans="3:5" s="49" customFormat="1" x14ac:dyDescent="0.2">
      <c r="C95" s="50"/>
      <c r="D95" s="50"/>
      <c r="E95" s="50"/>
    </row>
    <row r="96" spans="3:5" s="49" customFormat="1" x14ac:dyDescent="0.2">
      <c r="C96" s="50"/>
      <c r="D96" s="50"/>
      <c r="E96" s="50"/>
    </row>
    <row r="97" spans="3:5" s="49" customFormat="1" x14ac:dyDescent="0.2">
      <c r="C97" s="50"/>
      <c r="D97" s="50"/>
      <c r="E97" s="50"/>
    </row>
    <row r="98" spans="3:5" s="49" customFormat="1" x14ac:dyDescent="0.2">
      <c r="C98" s="50"/>
      <c r="D98" s="50"/>
      <c r="E98" s="50"/>
    </row>
    <row r="99" spans="3:5" s="49" customFormat="1" x14ac:dyDescent="0.2">
      <c r="C99" s="50"/>
      <c r="D99" s="50"/>
      <c r="E99" s="50"/>
    </row>
    <row r="100" spans="3:5" s="49" customFormat="1" x14ac:dyDescent="0.2">
      <c r="C100" s="50"/>
      <c r="D100" s="50"/>
      <c r="E100" s="50"/>
    </row>
    <row r="101" spans="3:5" s="49" customFormat="1" x14ac:dyDescent="0.2">
      <c r="C101" s="50"/>
      <c r="D101" s="50"/>
      <c r="E101" s="50"/>
    </row>
    <row r="102" spans="3:5" s="49" customFormat="1" x14ac:dyDescent="0.2">
      <c r="C102" s="50"/>
      <c r="D102" s="50"/>
      <c r="E102" s="50"/>
    </row>
    <row r="103" spans="3:5" s="49" customFormat="1" x14ac:dyDescent="0.2">
      <c r="C103" s="50"/>
      <c r="D103" s="50"/>
      <c r="E103" s="50"/>
    </row>
    <row r="104" spans="3:5" s="49" customFormat="1" x14ac:dyDescent="0.2">
      <c r="C104" s="50"/>
      <c r="D104" s="50"/>
      <c r="E104" s="50"/>
    </row>
    <row r="105" spans="3:5" s="49" customFormat="1" x14ac:dyDescent="0.2">
      <c r="C105" s="50"/>
      <c r="D105" s="50"/>
      <c r="E105" s="50"/>
    </row>
    <row r="106" spans="3:5" s="49" customFormat="1" x14ac:dyDescent="0.2">
      <c r="C106" s="50"/>
      <c r="D106" s="50"/>
      <c r="E106" s="50"/>
    </row>
    <row r="107" spans="3:5" s="49" customFormat="1" x14ac:dyDescent="0.2">
      <c r="C107" s="50"/>
      <c r="D107" s="50"/>
      <c r="E107" s="50"/>
    </row>
    <row r="108" spans="3:5" s="49" customFormat="1" x14ac:dyDescent="0.2">
      <c r="C108" s="50"/>
      <c r="D108" s="50"/>
      <c r="E108" s="50"/>
    </row>
    <row r="109" spans="3:5" s="49" customFormat="1" x14ac:dyDescent="0.2">
      <c r="C109" s="50"/>
      <c r="D109" s="50"/>
      <c r="E109" s="50"/>
    </row>
    <row r="110" spans="3:5" s="49" customFormat="1" x14ac:dyDescent="0.2">
      <c r="C110" s="50"/>
      <c r="D110" s="50"/>
      <c r="E110" s="50"/>
    </row>
    <row r="111" spans="3:5" s="49" customFormat="1" x14ac:dyDescent="0.2">
      <c r="C111" s="50"/>
      <c r="D111" s="50"/>
      <c r="E111" s="50"/>
    </row>
    <row r="112" spans="3:5" s="49" customFormat="1" x14ac:dyDescent="0.2">
      <c r="C112" s="50"/>
      <c r="D112" s="50"/>
      <c r="E112" s="50"/>
    </row>
    <row r="113" spans="3:5" s="49" customFormat="1" x14ac:dyDescent="0.2">
      <c r="C113" s="50"/>
      <c r="D113" s="50"/>
      <c r="E113" s="50"/>
    </row>
    <row r="114" spans="3:5" s="49" customFormat="1" x14ac:dyDescent="0.2">
      <c r="C114" s="50"/>
      <c r="D114" s="50"/>
      <c r="E114" s="50"/>
    </row>
    <row r="115" spans="3:5" s="49" customFormat="1" x14ac:dyDescent="0.2">
      <c r="C115" s="50"/>
      <c r="D115" s="50"/>
      <c r="E115" s="50"/>
    </row>
    <row r="116" spans="3:5" s="49" customFormat="1" x14ac:dyDescent="0.2">
      <c r="C116" s="50"/>
      <c r="D116" s="50"/>
      <c r="E116" s="50"/>
    </row>
    <row r="117" spans="3:5" s="49" customFormat="1" x14ac:dyDescent="0.2">
      <c r="C117" s="50"/>
      <c r="D117" s="50"/>
      <c r="E117" s="50"/>
    </row>
    <row r="118" spans="3:5" s="49" customFormat="1" x14ac:dyDescent="0.2">
      <c r="C118" s="50"/>
      <c r="D118" s="50"/>
      <c r="E118" s="50"/>
    </row>
    <row r="119" spans="3:5" s="49" customFormat="1" x14ac:dyDescent="0.2">
      <c r="C119" s="50"/>
      <c r="D119" s="50"/>
      <c r="E119" s="50"/>
    </row>
    <row r="120" spans="3:5" s="49" customFormat="1" x14ac:dyDescent="0.2">
      <c r="C120" s="50"/>
      <c r="D120" s="50"/>
      <c r="E120" s="50"/>
    </row>
    <row r="121" spans="3:5" s="49" customFormat="1" x14ac:dyDescent="0.2">
      <c r="C121" s="50"/>
      <c r="D121" s="50"/>
      <c r="E121" s="50"/>
    </row>
    <row r="122" spans="3:5" s="49" customFormat="1" x14ac:dyDescent="0.2">
      <c r="C122" s="50"/>
      <c r="D122" s="50"/>
      <c r="E122" s="50"/>
    </row>
    <row r="123" spans="3:5" s="49" customFormat="1" x14ac:dyDescent="0.2">
      <c r="C123" s="50"/>
      <c r="D123" s="50"/>
      <c r="E123" s="50"/>
    </row>
    <row r="124" spans="3:5" s="49" customFormat="1" x14ac:dyDescent="0.2">
      <c r="C124" s="50"/>
      <c r="D124" s="50"/>
      <c r="E124" s="50"/>
    </row>
    <row r="125" spans="3:5" s="49" customFormat="1" x14ac:dyDescent="0.2">
      <c r="C125" s="50"/>
      <c r="D125" s="50"/>
      <c r="E125" s="50"/>
    </row>
    <row r="126" spans="3:5" s="49" customFormat="1" x14ac:dyDescent="0.2">
      <c r="C126" s="50"/>
      <c r="D126" s="50"/>
      <c r="E126" s="50"/>
    </row>
    <row r="127" spans="3:5" s="49" customFormat="1" x14ac:dyDescent="0.2">
      <c r="C127" s="50"/>
      <c r="D127" s="50"/>
      <c r="E127" s="50"/>
    </row>
    <row r="128" spans="3:5" s="49" customFormat="1" x14ac:dyDescent="0.2">
      <c r="C128" s="50"/>
      <c r="D128" s="50"/>
      <c r="E128" s="50"/>
    </row>
    <row r="129" spans="3:5" s="49" customFormat="1" x14ac:dyDescent="0.2">
      <c r="C129" s="50"/>
      <c r="D129" s="50"/>
      <c r="E129" s="50"/>
    </row>
    <row r="130" spans="3:5" s="49" customFormat="1" x14ac:dyDescent="0.2">
      <c r="C130" s="50"/>
      <c r="D130" s="50"/>
      <c r="E130" s="50"/>
    </row>
    <row r="131" spans="3:5" s="49" customFormat="1" x14ac:dyDescent="0.2">
      <c r="C131" s="50"/>
      <c r="D131" s="50"/>
      <c r="E131" s="50"/>
    </row>
    <row r="132" spans="3:5" s="49" customFormat="1" x14ac:dyDescent="0.2">
      <c r="C132" s="50"/>
      <c r="D132" s="50"/>
      <c r="E132" s="50"/>
    </row>
    <row r="133" spans="3:5" s="49" customFormat="1" x14ac:dyDescent="0.2">
      <c r="C133" s="50"/>
      <c r="D133" s="50"/>
      <c r="E133" s="50"/>
    </row>
    <row r="134" spans="3:5" s="49" customFormat="1" x14ac:dyDescent="0.2">
      <c r="C134" s="50"/>
      <c r="D134" s="50"/>
      <c r="E134" s="50"/>
    </row>
    <row r="135" spans="3:5" s="49" customFormat="1" x14ac:dyDescent="0.2">
      <c r="C135" s="50"/>
      <c r="D135" s="50"/>
      <c r="E135" s="50"/>
    </row>
    <row r="136" spans="3:5" s="49" customFormat="1" x14ac:dyDescent="0.2">
      <c r="C136" s="50"/>
      <c r="D136" s="50"/>
      <c r="E136" s="50"/>
    </row>
    <row r="137" spans="3:5" s="49" customFormat="1" x14ac:dyDescent="0.2">
      <c r="C137" s="50"/>
      <c r="D137" s="50"/>
      <c r="E137" s="50"/>
    </row>
    <row r="138" spans="3:5" s="49" customFormat="1" x14ac:dyDescent="0.2">
      <c r="C138" s="50"/>
      <c r="D138" s="50"/>
      <c r="E138" s="50"/>
    </row>
    <row r="139" spans="3:5" s="49" customFormat="1" x14ac:dyDescent="0.2">
      <c r="C139" s="50"/>
      <c r="D139" s="50"/>
      <c r="E139" s="50"/>
    </row>
    <row r="140" spans="3:5" s="49" customFormat="1" x14ac:dyDescent="0.2">
      <c r="C140" s="50"/>
      <c r="D140" s="50"/>
      <c r="E140" s="50"/>
    </row>
    <row r="141" spans="3:5" s="49" customFormat="1" x14ac:dyDescent="0.2">
      <c r="C141" s="50"/>
      <c r="D141" s="50"/>
      <c r="E141" s="50"/>
    </row>
    <row r="142" spans="3:5" s="49" customFormat="1" x14ac:dyDescent="0.2">
      <c r="C142" s="50"/>
      <c r="D142" s="50"/>
      <c r="E142" s="50"/>
    </row>
    <row r="143" spans="3:5" s="49" customFormat="1" x14ac:dyDescent="0.2">
      <c r="C143" s="50"/>
      <c r="D143" s="50"/>
      <c r="E143" s="50"/>
    </row>
    <row r="144" spans="3:5" s="49" customFormat="1" x14ac:dyDescent="0.2">
      <c r="C144" s="50"/>
      <c r="D144" s="50"/>
      <c r="E144" s="50"/>
    </row>
    <row r="145" spans="3:5" s="49" customFormat="1" x14ac:dyDescent="0.2">
      <c r="C145" s="50"/>
      <c r="D145" s="50"/>
      <c r="E145" s="50"/>
    </row>
    <row r="146" spans="3:5" s="49" customFormat="1" x14ac:dyDescent="0.2">
      <c r="C146" s="50"/>
      <c r="D146" s="50"/>
      <c r="E146" s="50"/>
    </row>
    <row r="147" spans="3:5" s="49" customFormat="1" x14ac:dyDescent="0.2">
      <c r="C147" s="50"/>
      <c r="D147" s="50"/>
      <c r="E147" s="50"/>
    </row>
    <row r="148" spans="3:5" s="49" customFormat="1" x14ac:dyDescent="0.2">
      <c r="C148" s="50"/>
      <c r="D148" s="50"/>
      <c r="E148" s="50"/>
    </row>
    <row r="149" spans="3:5" s="49" customFormat="1" x14ac:dyDescent="0.2">
      <c r="C149" s="50"/>
      <c r="D149" s="50"/>
      <c r="E149" s="50"/>
    </row>
    <row r="150" spans="3:5" s="49" customFormat="1" x14ac:dyDescent="0.2">
      <c r="C150" s="50"/>
      <c r="D150" s="50"/>
      <c r="E150" s="50"/>
    </row>
    <row r="151" spans="3:5" s="49" customFormat="1" x14ac:dyDescent="0.2">
      <c r="C151" s="50"/>
      <c r="D151" s="50"/>
      <c r="E151" s="50"/>
    </row>
    <row r="152" spans="3:5" s="49" customFormat="1" x14ac:dyDescent="0.2">
      <c r="C152" s="50"/>
      <c r="D152" s="50"/>
      <c r="E152" s="50"/>
    </row>
    <row r="153" spans="3:5" s="49" customFormat="1" x14ac:dyDescent="0.2">
      <c r="C153" s="50"/>
      <c r="D153" s="50"/>
      <c r="E153" s="50"/>
    </row>
    <row r="154" spans="3:5" s="49" customFormat="1" x14ac:dyDescent="0.2">
      <c r="C154" s="50"/>
      <c r="D154" s="50"/>
      <c r="E154" s="50"/>
    </row>
    <row r="155" spans="3:5" s="49" customFormat="1" x14ac:dyDescent="0.2">
      <c r="C155" s="50"/>
      <c r="D155" s="50"/>
      <c r="E155" s="50"/>
    </row>
    <row r="156" spans="3:5" s="49" customFormat="1" x14ac:dyDescent="0.2">
      <c r="C156" s="50"/>
      <c r="D156" s="50"/>
      <c r="E156" s="50"/>
    </row>
    <row r="157" spans="3:5" s="49" customFormat="1" x14ac:dyDescent="0.2">
      <c r="C157" s="50"/>
      <c r="D157" s="50"/>
      <c r="E157" s="50"/>
    </row>
    <row r="158" spans="3:5" s="49" customFormat="1" x14ac:dyDescent="0.2">
      <c r="C158" s="50"/>
      <c r="D158" s="50"/>
      <c r="E158" s="50"/>
    </row>
    <row r="159" spans="3:5" s="49" customFormat="1" x14ac:dyDescent="0.2">
      <c r="C159" s="50"/>
      <c r="D159" s="50"/>
      <c r="E159" s="50"/>
    </row>
    <row r="160" spans="3:5" s="49" customFormat="1" x14ac:dyDescent="0.2">
      <c r="C160" s="50"/>
      <c r="D160" s="50"/>
      <c r="E160" s="50"/>
    </row>
    <row r="161" spans="3:5" s="49" customFormat="1" x14ac:dyDescent="0.2">
      <c r="C161" s="50"/>
      <c r="D161" s="50"/>
      <c r="E161" s="50"/>
    </row>
    <row r="162" spans="3:5" s="49" customFormat="1" x14ac:dyDescent="0.2">
      <c r="C162" s="50"/>
      <c r="D162" s="50"/>
      <c r="E162" s="50"/>
    </row>
    <row r="163" spans="3:5" s="49" customFormat="1" x14ac:dyDescent="0.2">
      <c r="C163" s="50"/>
      <c r="D163" s="50"/>
      <c r="E163" s="50"/>
    </row>
    <row r="164" spans="3:5" s="49" customFormat="1" x14ac:dyDescent="0.2">
      <c r="C164" s="50"/>
      <c r="D164" s="50"/>
      <c r="E164" s="50"/>
    </row>
    <row r="165" spans="3:5" s="49" customFormat="1" x14ac:dyDescent="0.2">
      <c r="C165" s="50"/>
      <c r="D165" s="50"/>
      <c r="E165" s="50"/>
    </row>
    <row r="166" spans="3:5" s="49" customFormat="1" x14ac:dyDescent="0.2">
      <c r="C166" s="50"/>
      <c r="D166" s="50"/>
      <c r="E166" s="50"/>
    </row>
    <row r="167" spans="3:5" s="49" customFormat="1" x14ac:dyDescent="0.2">
      <c r="C167" s="50"/>
      <c r="D167" s="50"/>
      <c r="E167" s="50"/>
    </row>
    <row r="168" spans="3:5" s="49" customFormat="1" x14ac:dyDescent="0.2">
      <c r="C168" s="50"/>
      <c r="D168" s="50"/>
      <c r="E168" s="50"/>
    </row>
    <row r="169" spans="3:5" s="49" customFormat="1" x14ac:dyDescent="0.2">
      <c r="C169" s="50"/>
      <c r="D169" s="50"/>
      <c r="E169" s="50"/>
    </row>
    <row r="170" spans="3:5" s="49" customFormat="1" x14ac:dyDescent="0.2">
      <c r="C170" s="50"/>
      <c r="D170" s="50"/>
      <c r="E170" s="50"/>
    </row>
    <row r="171" spans="3:5" s="49" customFormat="1" x14ac:dyDescent="0.2">
      <c r="C171" s="50"/>
      <c r="D171" s="50"/>
      <c r="E171" s="50"/>
    </row>
    <row r="172" spans="3:5" s="49" customFormat="1" x14ac:dyDescent="0.2">
      <c r="C172" s="50"/>
      <c r="D172" s="50"/>
      <c r="E172" s="50"/>
    </row>
    <row r="173" spans="3:5" s="49" customFormat="1" x14ac:dyDescent="0.2">
      <c r="C173" s="50"/>
      <c r="D173" s="50"/>
      <c r="E173" s="50"/>
    </row>
    <row r="174" spans="3:5" s="49" customFormat="1" x14ac:dyDescent="0.2">
      <c r="C174" s="50"/>
      <c r="D174" s="50"/>
      <c r="E174" s="50"/>
    </row>
    <row r="175" spans="3:5" s="49" customFormat="1" x14ac:dyDescent="0.2">
      <c r="C175" s="50"/>
      <c r="D175" s="50"/>
      <c r="E175" s="50"/>
    </row>
    <row r="176" spans="3:5" s="49" customFormat="1" x14ac:dyDescent="0.2">
      <c r="C176" s="50"/>
      <c r="D176" s="50"/>
      <c r="E176" s="50"/>
    </row>
    <row r="177" spans="3:5" s="49" customFormat="1" x14ac:dyDescent="0.2">
      <c r="C177" s="50"/>
      <c r="D177" s="50"/>
      <c r="E177" s="50"/>
    </row>
    <row r="178" spans="3:5" s="49" customFormat="1" x14ac:dyDescent="0.2">
      <c r="C178" s="50"/>
      <c r="D178" s="50"/>
      <c r="E178" s="50"/>
    </row>
    <row r="179" spans="3:5" s="49" customFormat="1" x14ac:dyDescent="0.2">
      <c r="C179" s="50"/>
      <c r="D179" s="50"/>
      <c r="E179" s="50"/>
    </row>
    <row r="180" spans="3:5" s="49" customFormat="1" x14ac:dyDescent="0.2">
      <c r="C180" s="50"/>
      <c r="D180" s="50"/>
      <c r="E180" s="50"/>
    </row>
    <row r="181" spans="3:5" s="49" customFormat="1" x14ac:dyDescent="0.2">
      <c r="C181" s="50"/>
      <c r="D181" s="50"/>
      <c r="E181" s="50"/>
    </row>
    <row r="182" spans="3:5" s="49" customFormat="1" x14ac:dyDescent="0.2">
      <c r="C182" s="50"/>
      <c r="D182" s="50"/>
      <c r="E182" s="50"/>
    </row>
    <row r="183" spans="3:5" s="49" customFormat="1" x14ac:dyDescent="0.2">
      <c r="C183" s="50"/>
      <c r="D183" s="50"/>
      <c r="E183" s="50"/>
    </row>
    <row r="184" spans="3:5" s="49" customFormat="1" x14ac:dyDescent="0.2">
      <c r="C184" s="50"/>
      <c r="D184" s="50"/>
      <c r="E184" s="50"/>
    </row>
    <row r="185" spans="3:5" s="49" customFormat="1" x14ac:dyDescent="0.2">
      <c r="C185" s="50"/>
      <c r="D185" s="50"/>
      <c r="E185" s="50"/>
    </row>
    <row r="186" spans="3:5" s="49" customFormat="1" x14ac:dyDescent="0.2">
      <c r="C186" s="50"/>
      <c r="D186" s="50"/>
      <c r="E186" s="50"/>
    </row>
    <row r="187" spans="3:5" s="49" customFormat="1" x14ac:dyDescent="0.2">
      <c r="C187" s="50"/>
      <c r="D187" s="50"/>
      <c r="E187" s="50"/>
    </row>
    <row r="188" spans="3:5" s="49" customFormat="1" x14ac:dyDescent="0.2">
      <c r="C188" s="50"/>
      <c r="D188" s="50"/>
      <c r="E188" s="50"/>
    </row>
    <row r="189" spans="3:5" s="49" customFormat="1" x14ac:dyDescent="0.2">
      <c r="C189" s="50"/>
      <c r="D189" s="50"/>
      <c r="E189" s="50"/>
    </row>
    <row r="190" spans="3:5" s="49" customFormat="1" x14ac:dyDescent="0.2">
      <c r="C190" s="50"/>
      <c r="D190" s="50"/>
      <c r="E190" s="50"/>
    </row>
    <row r="191" spans="3:5" s="49" customFormat="1" x14ac:dyDescent="0.2">
      <c r="C191" s="50"/>
      <c r="D191" s="50"/>
      <c r="E191" s="50"/>
    </row>
    <row r="192" spans="3:5" s="49" customFormat="1" x14ac:dyDescent="0.2">
      <c r="C192" s="50"/>
      <c r="D192" s="50"/>
      <c r="E192" s="50"/>
    </row>
    <row r="193" spans="3:5" s="49" customFormat="1" x14ac:dyDescent="0.2">
      <c r="C193" s="50"/>
      <c r="D193" s="50"/>
      <c r="E193" s="50"/>
    </row>
    <row r="194" spans="3:5" s="49" customFormat="1" x14ac:dyDescent="0.2">
      <c r="C194" s="50"/>
      <c r="D194" s="50"/>
      <c r="E194" s="50"/>
    </row>
    <row r="195" spans="3:5" s="49" customFormat="1" x14ac:dyDescent="0.2">
      <c r="C195" s="50"/>
      <c r="D195" s="50"/>
      <c r="E195" s="50"/>
    </row>
    <row r="196" spans="3:5" s="49" customFormat="1" x14ac:dyDescent="0.2">
      <c r="C196" s="50"/>
      <c r="D196" s="50"/>
      <c r="E196" s="50"/>
    </row>
    <row r="197" spans="3:5" s="49" customFormat="1" x14ac:dyDescent="0.2">
      <c r="C197" s="50"/>
      <c r="D197" s="50"/>
      <c r="E197" s="50"/>
    </row>
    <row r="198" spans="3:5" s="49" customFormat="1" x14ac:dyDescent="0.2">
      <c r="C198" s="50"/>
      <c r="D198" s="50"/>
      <c r="E198" s="50"/>
    </row>
    <row r="199" spans="3:5" s="49" customFormat="1" x14ac:dyDescent="0.2">
      <c r="C199" s="50"/>
      <c r="D199" s="50"/>
      <c r="E199" s="50"/>
    </row>
    <row r="200" spans="3:5" s="49" customFormat="1" x14ac:dyDescent="0.2">
      <c r="C200" s="50"/>
      <c r="D200" s="50"/>
      <c r="E200" s="50"/>
    </row>
    <row r="201" spans="3:5" s="49" customFormat="1" x14ac:dyDescent="0.2">
      <c r="C201" s="50"/>
      <c r="D201" s="50"/>
      <c r="E201" s="50"/>
    </row>
    <row r="202" spans="3:5" s="49" customFormat="1" x14ac:dyDescent="0.2">
      <c r="C202" s="50"/>
      <c r="D202" s="50"/>
      <c r="E202" s="50"/>
    </row>
    <row r="203" spans="3:5" s="49" customFormat="1" x14ac:dyDescent="0.2">
      <c r="C203" s="50"/>
      <c r="D203" s="50"/>
      <c r="E203" s="50"/>
    </row>
    <row r="204" spans="3:5" s="49" customFormat="1" x14ac:dyDescent="0.2">
      <c r="C204" s="50"/>
      <c r="D204" s="50"/>
      <c r="E204" s="50"/>
    </row>
    <row r="205" spans="3:5" s="49" customFormat="1" x14ac:dyDescent="0.2">
      <c r="C205" s="50"/>
      <c r="D205" s="50"/>
      <c r="E205" s="50"/>
    </row>
    <row r="206" spans="3:5" s="49" customFormat="1" x14ac:dyDescent="0.2">
      <c r="C206" s="50"/>
      <c r="D206" s="50"/>
      <c r="E206" s="50"/>
    </row>
    <row r="207" spans="3:5" s="49" customFormat="1" x14ac:dyDescent="0.2">
      <c r="C207" s="50"/>
      <c r="D207" s="50"/>
      <c r="E207" s="50"/>
    </row>
    <row r="208" spans="3:5" s="49" customFormat="1" x14ac:dyDescent="0.2">
      <c r="C208" s="50"/>
      <c r="D208" s="50"/>
      <c r="E208" s="50"/>
    </row>
    <row r="209" spans="3:5" s="49" customFormat="1" x14ac:dyDescent="0.2">
      <c r="C209" s="50"/>
      <c r="D209" s="50"/>
      <c r="E209" s="50"/>
    </row>
    <row r="210" spans="3:5" s="49" customFormat="1" x14ac:dyDescent="0.2">
      <c r="C210" s="50"/>
      <c r="D210" s="50"/>
      <c r="E210" s="50"/>
    </row>
    <row r="211" spans="3:5" s="49" customFormat="1" x14ac:dyDescent="0.2">
      <c r="C211" s="50"/>
      <c r="D211" s="50"/>
      <c r="E211" s="50"/>
    </row>
    <row r="212" spans="3:5" s="49" customFormat="1" x14ac:dyDescent="0.2">
      <c r="C212" s="50"/>
      <c r="D212" s="50"/>
      <c r="E212" s="50"/>
    </row>
    <row r="213" spans="3:5" s="49" customFormat="1" x14ac:dyDescent="0.2">
      <c r="C213" s="50"/>
      <c r="D213" s="50"/>
      <c r="E213" s="50"/>
    </row>
    <row r="214" spans="3:5" s="49" customFormat="1" x14ac:dyDescent="0.2">
      <c r="C214" s="50"/>
      <c r="D214" s="50"/>
      <c r="E214" s="50"/>
    </row>
    <row r="215" spans="3:5" s="49" customFormat="1" x14ac:dyDescent="0.2">
      <c r="C215" s="50"/>
      <c r="D215" s="50"/>
      <c r="E215" s="50"/>
    </row>
    <row r="216" spans="3:5" s="49" customFormat="1" x14ac:dyDescent="0.2">
      <c r="C216" s="50"/>
      <c r="D216" s="50"/>
      <c r="E216" s="50"/>
    </row>
    <row r="217" spans="3:5" s="49" customFormat="1" x14ac:dyDescent="0.2">
      <c r="C217" s="50"/>
      <c r="D217" s="50"/>
      <c r="E217" s="50"/>
    </row>
    <row r="218" spans="3:5" s="49" customFormat="1" x14ac:dyDescent="0.2">
      <c r="C218" s="50"/>
      <c r="D218" s="50"/>
      <c r="E218" s="50"/>
    </row>
    <row r="219" spans="3:5" s="49" customFormat="1" x14ac:dyDescent="0.2">
      <c r="C219" s="50"/>
      <c r="D219" s="50"/>
      <c r="E219" s="50"/>
    </row>
    <row r="220" spans="3:5" s="49" customFormat="1" x14ac:dyDescent="0.2">
      <c r="C220" s="50"/>
      <c r="D220" s="50"/>
      <c r="E220" s="50"/>
    </row>
    <row r="221" spans="3:5" s="49" customFormat="1" x14ac:dyDescent="0.2">
      <c r="C221" s="50"/>
      <c r="D221" s="50"/>
      <c r="E221" s="50"/>
    </row>
    <row r="222" spans="3:5" s="49" customFormat="1" x14ac:dyDescent="0.2">
      <c r="C222" s="50"/>
      <c r="D222" s="50"/>
      <c r="E222" s="50"/>
    </row>
    <row r="223" spans="3:5" s="49" customFormat="1" x14ac:dyDescent="0.2">
      <c r="C223" s="50"/>
      <c r="D223" s="50"/>
      <c r="E223" s="50"/>
    </row>
    <row r="224" spans="3:5" s="49" customFormat="1" x14ac:dyDescent="0.2">
      <c r="C224" s="50"/>
      <c r="D224" s="50"/>
      <c r="E224" s="50"/>
    </row>
    <row r="225" spans="3:5" s="49" customFormat="1" x14ac:dyDescent="0.2">
      <c r="C225" s="50"/>
      <c r="D225" s="50"/>
      <c r="E225" s="50"/>
    </row>
    <row r="226" spans="3:5" s="49" customFormat="1" x14ac:dyDescent="0.2">
      <c r="C226" s="50"/>
      <c r="D226" s="50"/>
      <c r="E226" s="50"/>
    </row>
    <row r="227" spans="3:5" s="49" customFormat="1" x14ac:dyDescent="0.2">
      <c r="C227" s="50"/>
      <c r="D227" s="50"/>
      <c r="E227" s="50"/>
    </row>
    <row r="228" spans="3:5" s="49" customFormat="1" x14ac:dyDescent="0.2">
      <c r="C228" s="50"/>
      <c r="D228" s="50"/>
      <c r="E228" s="50"/>
    </row>
    <row r="229" spans="3:5" s="49" customFormat="1" x14ac:dyDescent="0.2">
      <c r="C229" s="50"/>
      <c r="D229" s="50"/>
      <c r="E229" s="50"/>
    </row>
    <row r="230" spans="3:5" s="49" customFormat="1" x14ac:dyDescent="0.2">
      <c r="C230" s="50"/>
      <c r="D230" s="50"/>
      <c r="E230" s="50"/>
    </row>
    <row r="231" spans="3:5" s="49" customFormat="1" x14ac:dyDescent="0.2">
      <c r="C231" s="50"/>
      <c r="D231" s="50"/>
      <c r="E231" s="50"/>
    </row>
    <row r="232" spans="3:5" s="49" customFormat="1" x14ac:dyDescent="0.2">
      <c r="C232" s="50"/>
      <c r="D232" s="50"/>
      <c r="E232" s="50"/>
    </row>
    <row r="233" spans="3:5" s="49" customFormat="1" x14ac:dyDescent="0.2">
      <c r="C233" s="50"/>
      <c r="D233" s="50"/>
      <c r="E233" s="50"/>
    </row>
    <row r="234" spans="3:5" s="49" customFormat="1" x14ac:dyDescent="0.2">
      <c r="C234" s="50"/>
      <c r="D234" s="50"/>
      <c r="E234" s="50"/>
    </row>
    <row r="235" spans="3:5" s="49" customFormat="1" x14ac:dyDescent="0.2">
      <c r="C235" s="50"/>
      <c r="D235" s="50"/>
      <c r="E235" s="50"/>
    </row>
    <row r="236" spans="3:5" s="49" customFormat="1" x14ac:dyDescent="0.2">
      <c r="C236" s="50"/>
      <c r="D236" s="50"/>
      <c r="E236" s="50"/>
    </row>
    <row r="237" spans="3:5" s="49" customFormat="1" x14ac:dyDescent="0.2">
      <c r="C237" s="50"/>
      <c r="D237" s="50"/>
      <c r="E237" s="50"/>
    </row>
    <row r="238" spans="3:5" s="49" customFormat="1" x14ac:dyDescent="0.2">
      <c r="C238" s="50"/>
      <c r="D238" s="50"/>
      <c r="E238" s="50"/>
    </row>
    <row r="239" spans="3:5" s="49" customFormat="1" x14ac:dyDescent="0.2">
      <c r="C239" s="50"/>
      <c r="D239" s="50"/>
      <c r="E239" s="50"/>
    </row>
    <row r="240" spans="3:5" s="49" customFormat="1" x14ac:dyDescent="0.2">
      <c r="C240" s="50"/>
      <c r="D240" s="50"/>
      <c r="E240" s="50"/>
    </row>
    <row r="241" spans="3:5" s="49" customFormat="1" x14ac:dyDescent="0.2">
      <c r="C241" s="50"/>
      <c r="D241" s="50"/>
      <c r="E241" s="50"/>
    </row>
    <row r="242" spans="3:5" s="49" customFormat="1" x14ac:dyDescent="0.2">
      <c r="C242" s="50"/>
      <c r="D242" s="50"/>
      <c r="E242" s="50"/>
    </row>
    <row r="243" spans="3:5" s="49" customFormat="1" x14ac:dyDescent="0.2">
      <c r="C243" s="50"/>
      <c r="D243" s="50"/>
      <c r="E243" s="50"/>
    </row>
    <row r="244" spans="3:5" s="49" customFormat="1" x14ac:dyDescent="0.2">
      <c r="C244" s="50"/>
      <c r="D244" s="50"/>
      <c r="E244" s="50"/>
    </row>
    <row r="245" spans="3:5" s="49" customFormat="1" x14ac:dyDescent="0.2">
      <c r="C245" s="50"/>
      <c r="D245" s="50"/>
      <c r="E245" s="50"/>
    </row>
    <row r="246" spans="3:5" s="49" customFormat="1" x14ac:dyDescent="0.2">
      <c r="C246" s="50"/>
      <c r="D246" s="50"/>
      <c r="E246" s="50"/>
    </row>
    <row r="247" spans="3:5" s="49" customFormat="1" x14ac:dyDescent="0.2">
      <c r="C247" s="50"/>
      <c r="D247" s="50"/>
      <c r="E247" s="50"/>
    </row>
    <row r="248" spans="3:5" s="49" customFormat="1" x14ac:dyDescent="0.2">
      <c r="C248" s="50"/>
      <c r="D248" s="50"/>
      <c r="E248" s="50"/>
    </row>
    <row r="249" spans="3:5" s="49" customFormat="1" x14ac:dyDescent="0.2">
      <c r="C249" s="50"/>
      <c r="D249" s="50"/>
      <c r="E249" s="50"/>
    </row>
    <row r="250" spans="3:5" s="49" customFormat="1" x14ac:dyDescent="0.2">
      <c r="C250" s="50"/>
      <c r="D250" s="50"/>
      <c r="E250" s="50"/>
    </row>
    <row r="251" spans="3:5" s="49" customFormat="1" x14ac:dyDescent="0.2">
      <c r="C251" s="50"/>
      <c r="D251" s="50"/>
      <c r="E251" s="50"/>
    </row>
    <row r="252" spans="3:5" s="49" customFormat="1" x14ac:dyDescent="0.2">
      <c r="C252" s="50"/>
      <c r="D252" s="50"/>
      <c r="E252" s="50"/>
    </row>
    <row r="253" spans="3:5" s="49" customFormat="1" x14ac:dyDescent="0.2">
      <c r="C253" s="50"/>
      <c r="D253" s="50"/>
      <c r="E253" s="50"/>
    </row>
    <row r="254" spans="3:5" s="49" customFormat="1" x14ac:dyDescent="0.2">
      <c r="C254" s="50"/>
      <c r="D254" s="50"/>
      <c r="E254" s="50"/>
    </row>
    <row r="255" spans="3:5" s="49" customFormat="1" x14ac:dyDescent="0.2">
      <c r="C255" s="50"/>
      <c r="D255" s="50"/>
      <c r="E255" s="50"/>
    </row>
    <row r="256" spans="3:5" s="49" customFormat="1" x14ac:dyDescent="0.2">
      <c r="C256" s="50"/>
      <c r="D256" s="50"/>
      <c r="E256" s="50"/>
    </row>
    <row r="257" spans="3:5" s="49" customFormat="1" x14ac:dyDescent="0.2">
      <c r="C257" s="50"/>
      <c r="D257" s="50"/>
      <c r="E257" s="50"/>
    </row>
    <row r="258" spans="3:5" s="49" customFormat="1" x14ac:dyDescent="0.2">
      <c r="C258" s="50"/>
      <c r="D258" s="50"/>
      <c r="E258" s="50"/>
    </row>
    <row r="259" spans="3:5" s="49" customFormat="1" x14ac:dyDescent="0.2">
      <c r="C259" s="50"/>
      <c r="D259" s="50"/>
      <c r="E259" s="50"/>
    </row>
    <row r="260" spans="3:5" s="49" customFormat="1" x14ac:dyDescent="0.2">
      <c r="C260" s="50"/>
      <c r="D260" s="50"/>
      <c r="E260" s="50"/>
    </row>
    <row r="261" spans="3:5" s="49" customFormat="1" x14ac:dyDescent="0.2">
      <c r="C261" s="50"/>
      <c r="D261" s="50"/>
      <c r="E261" s="50"/>
    </row>
    <row r="262" spans="3:5" s="49" customFormat="1" x14ac:dyDescent="0.2">
      <c r="C262" s="50"/>
      <c r="D262" s="50"/>
      <c r="E262" s="50"/>
    </row>
    <row r="263" spans="3:5" s="49" customFormat="1" x14ac:dyDescent="0.2">
      <c r="C263" s="50"/>
      <c r="D263" s="50"/>
      <c r="E263" s="50"/>
    </row>
    <row r="264" spans="3:5" s="49" customFormat="1" x14ac:dyDescent="0.2">
      <c r="C264" s="50"/>
      <c r="D264" s="50"/>
      <c r="E264" s="50"/>
    </row>
    <row r="265" spans="3:5" s="49" customFormat="1" x14ac:dyDescent="0.2">
      <c r="C265" s="50"/>
      <c r="D265" s="50"/>
      <c r="E265" s="50"/>
    </row>
    <row r="266" spans="3:5" s="49" customFormat="1" x14ac:dyDescent="0.2">
      <c r="C266" s="50"/>
      <c r="D266" s="50"/>
      <c r="E266" s="50"/>
    </row>
    <row r="267" spans="3:5" s="49" customFormat="1" x14ac:dyDescent="0.2">
      <c r="C267" s="50"/>
      <c r="D267" s="50"/>
      <c r="E267" s="50"/>
    </row>
    <row r="268" spans="3:5" s="49" customFormat="1" x14ac:dyDescent="0.2">
      <c r="C268" s="50"/>
      <c r="D268" s="50"/>
      <c r="E268" s="50"/>
    </row>
    <row r="269" spans="3:5" s="49" customFormat="1" x14ac:dyDescent="0.2">
      <c r="C269" s="50"/>
      <c r="D269" s="50"/>
      <c r="E269" s="50"/>
    </row>
    <row r="270" spans="3:5" s="49" customFormat="1" x14ac:dyDescent="0.2">
      <c r="C270" s="50"/>
      <c r="D270" s="50"/>
      <c r="E270" s="50"/>
    </row>
    <row r="271" spans="3:5" s="49" customFormat="1" x14ac:dyDescent="0.2">
      <c r="C271" s="50"/>
      <c r="D271" s="50"/>
      <c r="E271" s="50"/>
    </row>
    <row r="272" spans="3:5" s="49" customFormat="1" x14ac:dyDescent="0.2">
      <c r="C272" s="50"/>
      <c r="D272" s="50"/>
      <c r="E272" s="50"/>
    </row>
    <row r="273" spans="3:5" s="49" customFormat="1" x14ac:dyDescent="0.2">
      <c r="C273" s="50"/>
      <c r="D273" s="50"/>
      <c r="E273" s="50"/>
    </row>
    <row r="274" spans="3:5" s="49" customFormat="1" x14ac:dyDescent="0.2">
      <c r="C274" s="50"/>
      <c r="D274" s="50"/>
      <c r="E274" s="50"/>
    </row>
    <row r="275" spans="3:5" s="49" customFormat="1" x14ac:dyDescent="0.2">
      <c r="C275" s="50"/>
      <c r="D275" s="50"/>
      <c r="E275" s="50"/>
    </row>
    <row r="276" spans="3:5" s="49" customFormat="1" x14ac:dyDescent="0.2">
      <c r="C276" s="50"/>
      <c r="D276" s="50"/>
      <c r="E276" s="50"/>
    </row>
    <row r="277" spans="3:5" s="49" customFormat="1" x14ac:dyDescent="0.2">
      <c r="C277" s="50"/>
      <c r="D277" s="50"/>
      <c r="E277" s="50"/>
    </row>
    <row r="278" spans="3:5" s="49" customFormat="1" x14ac:dyDescent="0.2">
      <c r="C278" s="50"/>
      <c r="D278" s="50"/>
      <c r="E278" s="50"/>
    </row>
    <row r="279" spans="3:5" s="49" customFormat="1" x14ac:dyDescent="0.2">
      <c r="C279" s="50"/>
      <c r="D279" s="50"/>
      <c r="E279" s="50"/>
    </row>
    <row r="280" spans="3:5" s="49" customFormat="1" x14ac:dyDescent="0.2">
      <c r="C280" s="50"/>
      <c r="D280" s="50"/>
      <c r="E280" s="50"/>
    </row>
    <row r="281" spans="3:5" s="49" customFormat="1" x14ac:dyDescent="0.2">
      <c r="C281" s="50"/>
      <c r="D281" s="50"/>
      <c r="E281" s="50"/>
    </row>
    <row r="282" spans="3:5" s="49" customFormat="1" x14ac:dyDescent="0.2">
      <c r="C282" s="50"/>
      <c r="D282" s="50"/>
      <c r="E282" s="50"/>
    </row>
    <row r="283" spans="3:5" s="49" customFormat="1" x14ac:dyDescent="0.2">
      <c r="C283" s="50"/>
      <c r="D283" s="50"/>
      <c r="E283" s="50"/>
    </row>
    <row r="284" spans="3:5" s="49" customFormat="1" x14ac:dyDescent="0.2">
      <c r="C284" s="50"/>
      <c r="D284" s="50"/>
      <c r="E284" s="50"/>
    </row>
    <row r="285" spans="3:5" s="49" customFormat="1" x14ac:dyDescent="0.2">
      <c r="C285" s="50"/>
      <c r="D285" s="50"/>
      <c r="E285" s="50"/>
    </row>
    <row r="286" spans="3:5" s="49" customFormat="1" x14ac:dyDescent="0.2">
      <c r="C286" s="50"/>
      <c r="D286" s="50"/>
      <c r="E286" s="50"/>
    </row>
    <row r="287" spans="3:5" s="49" customFormat="1" x14ac:dyDescent="0.2">
      <c r="C287" s="50"/>
      <c r="D287" s="50"/>
      <c r="E287" s="50"/>
    </row>
    <row r="288" spans="3:5" s="49" customFormat="1" x14ac:dyDescent="0.2">
      <c r="C288" s="50"/>
      <c r="D288" s="50"/>
      <c r="E288" s="50"/>
    </row>
    <row r="289" spans="3:5" s="49" customFormat="1" x14ac:dyDescent="0.2">
      <c r="C289" s="50"/>
      <c r="D289" s="50"/>
      <c r="E289" s="50"/>
    </row>
    <row r="290" spans="3:5" s="49" customFormat="1" x14ac:dyDescent="0.2">
      <c r="C290" s="50"/>
      <c r="D290" s="50"/>
      <c r="E290" s="50"/>
    </row>
    <row r="291" spans="3:5" s="49" customFormat="1" x14ac:dyDescent="0.2">
      <c r="C291" s="50"/>
      <c r="D291" s="50"/>
      <c r="E291" s="50"/>
    </row>
    <row r="292" spans="3:5" s="49" customFormat="1" x14ac:dyDescent="0.2">
      <c r="C292" s="50"/>
      <c r="D292" s="50"/>
      <c r="E292" s="50"/>
    </row>
    <row r="293" spans="3:5" s="49" customFormat="1" x14ac:dyDescent="0.2">
      <c r="C293" s="50"/>
      <c r="D293" s="50"/>
      <c r="E293" s="50"/>
    </row>
    <row r="294" spans="3:5" s="49" customFormat="1" x14ac:dyDescent="0.2">
      <c r="C294" s="50"/>
      <c r="D294" s="50"/>
      <c r="E294" s="50"/>
    </row>
    <row r="295" spans="3:5" s="49" customFormat="1" x14ac:dyDescent="0.2">
      <c r="C295" s="50"/>
      <c r="D295" s="50"/>
      <c r="E295" s="50"/>
    </row>
    <row r="296" spans="3:5" s="49" customFormat="1" x14ac:dyDescent="0.2">
      <c r="C296" s="50"/>
      <c r="D296" s="50"/>
      <c r="E296" s="50"/>
    </row>
    <row r="297" spans="3:5" s="49" customFormat="1" x14ac:dyDescent="0.2">
      <c r="C297" s="50"/>
      <c r="D297" s="50"/>
      <c r="E297" s="50"/>
    </row>
    <row r="298" spans="3:5" s="49" customFormat="1" x14ac:dyDescent="0.2">
      <c r="C298" s="50"/>
      <c r="D298" s="50"/>
      <c r="E298" s="50"/>
    </row>
    <row r="299" spans="3:5" s="49" customFormat="1" x14ac:dyDescent="0.2">
      <c r="C299" s="50"/>
      <c r="D299" s="50"/>
      <c r="E299" s="50"/>
    </row>
    <row r="300" spans="3:5" s="49" customFormat="1" x14ac:dyDescent="0.2">
      <c r="C300" s="50"/>
      <c r="D300" s="50"/>
      <c r="E300" s="50"/>
    </row>
    <row r="301" spans="3:5" s="49" customFormat="1" x14ac:dyDescent="0.2">
      <c r="C301" s="50"/>
      <c r="D301" s="50"/>
      <c r="E301" s="50"/>
    </row>
    <row r="302" spans="3:5" s="49" customFormat="1" x14ac:dyDescent="0.2">
      <c r="C302" s="50"/>
      <c r="D302" s="50"/>
      <c r="E302" s="50"/>
    </row>
    <row r="303" spans="3:5" s="49" customFormat="1" x14ac:dyDescent="0.2">
      <c r="C303" s="50"/>
      <c r="D303" s="50"/>
      <c r="E303" s="50"/>
    </row>
    <row r="304" spans="3:5" s="49" customFormat="1" x14ac:dyDescent="0.2">
      <c r="C304" s="50"/>
      <c r="D304" s="50"/>
      <c r="E304" s="50"/>
    </row>
    <row r="305" spans="3:5" s="49" customFormat="1" x14ac:dyDescent="0.2">
      <c r="C305" s="50"/>
      <c r="D305" s="50"/>
      <c r="E305" s="50"/>
    </row>
    <row r="306" spans="3:5" s="49" customFormat="1" x14ac:dyDescent="0.2">
      <c r="C306" s="50"/>
      <c r="D306" s="50"/>
      <c r="E306" s="50"/>
    </row>
    <row r="307" spans="3:5" s="49" customFormat="1" x14ac:dyDescent="0.2">
      <c r="C307" s="50"/>
      <c r="D307" s="50"/>
      <c r="E307" s="50"/>
    </row>
    <row r="308" spans="3:5" s="49" customFormat="1" x14ac:dyDescent="0.2">
      <c r="C308" s="50"/>
      <c r="D308" s="50"/>
      <c r="E308" s="50"/>
    </row>
    <row r="309" spans="3:5" s="49" customFormat="1" x14ac:dyDescent="0.2">
      <c r="C309" s="50"/>
      <c r="D309" s="50"/>
      <c r="E309" s="50"/>
    </row>
    <row r="310" spans="3:5" s="49" customFormat="1" x14ac:dyDescent="0.2">
      <c r="C310" s="50"/>
      <c r="D310" s="50"/>
      <c r="E310" s="50"/>
    </row>
    <row r="311" spans="3:5" s="49" customFormat="1" x14ac:dyDescent="0.2">
      <c r="C311" s="50"/>
      <c r="D311" s="50"/>
      <c r="E311" s="50"/>
    </row>
    <row r="312" spans="3:5" s="49" customFormat="1" x14ac:dyDescent="0.2">
      <c r="C312" s="50"/>
      <c r="D312" s="50"/>
      <c r="E312" s="50"/>
    </row>
    <row r="313" spans="3:5" s="49" customFormat="1" x14ac:dyDescent="0.2">
      <c r="C313" s="50"/>
      <c r="D313" s="50"/>
      <c r="E313" s="50"/>
    </row>
    <row r="314" spans="3:5" s="49" customFormat="1" x14ac:dyDescent="0.2">
      <c r="C314" s="50"/>
      <c r="D314" s="50"/>
      <c r="E314" s="50"/>
    </row>
    <row r="315" spans="3:5" s="49" customFormat="1" x14ac:dyDescent="0.2">
      <c r="C315" s="50"/>
      <c r="D315" s="50"/>
      <c r="E315" s="50"/>
    </row>
    <row r="316" spans="3:5" s="49" customFormat="1" x14ac:dyDescent="0.2">
      <c r="C316" s="50"/>
      <c r="D316" s="50"/>
      <c r="E316" s="50"/>
    </row>
    <row r="317" spans="3:5" s="49" customFormat="1" x14ac:dyDescent="0.2">
      <c r="C317" s="50"/>
      <c r="D317" s="50"/>
      <c r="E317" s="50"/>
    </row>
    <row r="318" spans="3:5" s="49" customFormat="1" x14ac:dyDescent="0.2">
      <c r="C318" s="50"/>
      <c r="D318" s="50"/>
      <c r="E318" s="50"/>
    </row>
    <row r="319" spans="3:5" s="49" customFormat="1" x14ac:dyDescent="0.2">
      <c r="C319" s="50"/>
      <c r="D319" s="50"/>
      <c r="E319" s="50"/>
    </row>
    <row r="320" spans="3:5" s="49" customFormat="1" x14ac:dyDescent="0.2">
      <c r="C320" s="50"/>
      <c r="D320" s="50"/>
      <c r="E320" s="50"/>
    </row>
    <row r="321" spans="3:5" s="49" customFormat="1" x14ac:dyDescent="0.2">
      <c r="C321" s="50"/>
      <c r="D321" s="50"/>
      <c r="E321" s="50"/>
    </row>
    <row r="322" spans="3:5" s="49" customFormat="1" x14ac:dyDescent="0.2">
      <c r="C322" s="50"/>
      <c r="D322" s="50"/>
      <c r="E322" s="50"/>
    </row>
    <row r="323" spans="3:5" s="49" customFormat="1" x14ac:dyDescent="0.2">
      <c r="C323" s="50"/>
      <c r="D323" s="50"/>
      <c r="E323" s="50"/>
    </row>
    <row r="324" spans="3:5" s="49" customFormat="1" x14ac:dyDescent="0.2">
      <c r="C324" s="50"/>
      <c r="D324" s="50"/>
      <c r="E324" s="50"/>
    </row>
    <row r="325" spans="3:5" s="49" customFormat="1" x14ac:dyDescent="0.2">
      <c r="C325" s="50"/>
      <c r="D325" s="50"/>
      <c r="E325" s="50"/>
    </row>
    <row r="326" spans="3:5" s="49" customFormat="1" x14ac:dyDescent="0.2">
      <c r="C326" s="50"/>
      <c r="D326" s="50"/>
      <c r="E326" s="50"/>
    </row>
    <row r="327" spans="3:5" s="49" customFormat="1" x14ac:dyDescent="0.2">
      <c r="C327" s="50"/>
      <c r="D327" s="50"/>
      <c r="E327" s="50"/>
    </row>
    <row r="328" spans="3:5" s="49" customFormat="1" x14ac:dyDescent="0.2">
      <c r="C328" s="50"/>
      <c r="D328" s="50"/>
      <c r="E328" s="50"/>
    </row>
    <row r="329" spans="3:5" s="49" customFormat="1" x14ac:dyDescent="0.2">
      <c r="C329" s="50"/>
      <c r="D329" s="50"/>
      <c r="E329" s="50"/>
    </row>
    <row r="330" spans="3:5" s="49" customFormat="1" x14ac:dyDescent="0.2">
      <c r="C330" s="50"/>
      <c r="D330" s="50"/>
      <c r="E330" s="50"/>
    </row>
    <row r="331" spans="3:5" s="49" customFormat="1" x14ac:dyDescent="0.2">
      <c r="C331" s="50"/>
      <c r="D331" s="50"/>
      <c r="E331" s="50"/>
    </row>
    <row r="332" spans="3:5" s="49" customFormat="1" x14ac:dyDescent="0.2">
      <c r="C332" s="50"/>
      <c r="D332" s="50"/>
      <c r="E332" s="50"/>
    </row>
    <row r="333" spans="3:5" s="49" customFormat="1" x14ac:dyDescent="0.2">
      <c r="C333" s="50"/>
      <c r="D333" s="50"/>
      <c r="E333" s="50"/>
    </row>
    <row r="334" spans="3:5" s="49" customFormat="1" x14ac:dyDescent="0.2">
      <c r="C334" s="50"/>
      <c r="D334" s="50"/>
      <c r="E334" s="50"/>
    </row>
    <row r="335" spans="3:5" s="49" customFormat="1" x14ac:dyDescent="0.2">
      <c r="C335" s="50"/>
      <c r="D335" s="50"/>
      <c r="E335" s="50"/>
    </row>
    <row r="336" spans="3:5" s="49" customFormat="1" x14ac:dyDescent="0.2">
      <c r="C336" s="50"/>
      <c r="D336" s="50"/>
      <c r="E336" s="50"/>
    </row>
    <row r="337" spans="3:5" s="49" customFormat="1" x14ac:dyDescent="0.2">
      <c r="C337" s="50"/>
      <c r="D337" s="50"/>
      <c r="E337" s="50"/>
    </row>
    <row r="338" spans="3:5" s="49" customFormat="1" x14ac:dyDescent="0.2">
      <c r="C338" s="50"/>
      <c r="D338" s="50"/>
      <c r="E338" s="50"/>
    </row>
    <row r="339" spans="3:5" s="49" customFormat="1" x14ac:dyDescent="0.2">
      <c r="C339" s="50"/>
      <c r="D339" s="50"/>
      <c r="E339" s="50"/>
    </row>
    <row r="340" spans="3:5" s="49" customFormat="1" x14ac:dyDescent="0.2">
      <c r="C340" s="50"/>
      <c r="D340" s="50"/>
      <c r="E340" s="50"/>
    </row>
    <row r="341" spans="3:5" s="49" customFormat="1" x14ac:dyDescent="0.2">
      <c r="C341" s="50"/>
      <c r="D341" s="50"/>
      <c r="E341" s="50"/>
    </row>
    <row r="342" spans="3:5" s="49" customFormat="1" x14ac:dyDescent="0.2">
      <c r="C342" s="50"/>
      <c r="D342" s="50"/>
      <c r="E342" s="50"/>
    </row>
    <row r="343" spans="3:5" s="49" customFormat="1" x14ac:dyDescent="0.2">
      <c r="C343" s="50"/>
      <c r="D343" s="50"/>
      <c r="E343" s="50"/>
    </row>
    <row r="344" spans="3:5" s="49" customFormat="1" x14ac:dyDescent="0.2">
      <c r="C344" s="50"/>
      <c r="D344" s="50"/>
      <c r="E344" s="50"/>
    </row>
    <row r="345" spans="3:5" s="49" customFormat="1" x14ac:dyDescent="0.2">
      <c r="C345" s="50"/>
      <c r="D345" s="50"/>
      <c r="E345" s="50"/>
    </row>
    <row r="346" spans="3:5" s="49" customFormat="1" x14ac:dyDescent="0.2">
      <c r="C346" s="50"/>
      <c r="D346" s="50"/>
      <c r="E346" s="50"/>
    </row>
    <row r="347" spans="3:5" s="49" customFormat="1" x14ac:dyDescent="0.2">
      <c r="C347" s="50"/>
      <c r="D347" s="50"/>
      <c r="E347" s="50"/>
    </row>
    <row r="348" spans="3:5" s="49" customFormat="1" x14ac:dyDescent="0.2">
      <c r="C348" s="50"/>
      <c r="D348" s="50"/>
      <c r="E348" s="50"/>
    </row>
    <row r="349" spans="3:5" s="49" customFormat="1" x14ac:dyDescent="0.2">
      <c r="C349" s="50"/>
      <c r="D349" s="50"/>
      <c r="E349" s="50"/>
    </row>
    <row r="350" spans="3:5" s="49" customFormat="1" x14ac:dyDescent="0.2">
      <c r="C350" s="50"/>
      <c r="D350" s="50"/>
      <c r="E350" s="50"/>
    </row>
    <row r="351" spans="3:5" s="49" customFormat="1" x14ac:dyDescent="0.2">
      <c r="C351" s="50"/>
      <c r="D351" s="50"/>
      <c r="E351" s="50"/>
    </row>
    <row r="352" spans="3:5" s="49" customFormat="1" x14ac:dyDescent="0.2">
      <c r="C352" s="50"/>
      <c r="D352" s="50"/>
      <c r="E352" s="50"/>
    </row>
    <row r="353" spans="3:5" s="49" customFormat="1" x14ac:dyDescent="0.2">
      <c r="C353" s="50"/>
      <c r="D353" s="50"/>
      <c r="E353" s="50"/>
    </row>
    <row r="354" spans="3:5" s="49" customFormat="1" x14ac:dyDescent="0.2">
      <c r="C354" s="50"/>
      <c r="D354" s="50"/>
      <c r="E354" s="50"/>
    </row>
    <row r="355" spans="3:5" s="49" customFormat="1" x14ac:dyDescent="0.2">
      <c r="C355" s="50"/>
      <c r="D355" s="50"/>
      <c r="E355" s="50"/>
    </row>
    <row r="356" spans="3:5" s="49" customFormat="1" x14ac:dyDescent="0.2">
      <c r="C356" s="50"/>
      <c r="D356" s="50"/>
      <c r="E356" s="50"/>
    </row>
    <row r="357" spans="3:5" s="49" customFormat="1" x14ac:dyDescent="0.2">
      <c r="C357" s="50"/>
      <c r="D357" s="50"/>
      <c r="E357" s="50"/>
    </row>
    <row r="358" spans="3:5" s="49" customFormat="1" x14ac:dyDescent="0.2">
      <c r="C358" s="50"/>
      <c r="D358" s="50"/>
      <c r="E358" s="50"/>
    </row>
    <row r="359" spans="3:5" s="49" customFormat="1" x14ac:dyDescent="0.2">
      <c r="C359" s="50"/>
      <c r="D359" s="50"/>
      <c r="E359" s="50"/>
    </row>
    <row r="360" spans="3:5" s="49" customFormat="1" x14ac:dyDescent="0.2">
      <c r="C360" s="50"/>
      <c r="D360" s="50"/>
      <c r="E360" s="50"/>
    </row>
    <row r="361" spans="3:5" s="49" customFormat="1" x14ac:dyDescent="0.2">
      <c r="C361" s="50"/>
      <c r="D361" s="50"/>
      <c r="E361" s="50"/>
    </row>
    <row r="362" spans="3:5" s="49" customFormat="1" x14ac:dyDescent="0.2">
      <c r="C362" s="50"/>
      <c r="D362" s="50"/>
      <c r="E362" s="50"/>
    </row>
    <row r="363" spans="3:5" s="49" customFormat="1" x14ac:dyDescent="0.2">
      <c r="C363" s="50"/>
      <c r="D363" s="50"/>
      <c r="E363" s="50"/>
    </row>
    <row r="364" spans="3:5" s="49" customFormat="1" x14ac:dyDescent="0.2">
      <c r="C364" s="50"/>
      <c r="D364" s="50"/>
      <c r="E364" s="50"/>
    </row>
    <row r="365" spans="3:5" s="49" customFormat="1" x14ac:dyDescent="0.2">
      <c r="C365" s="50"/>
      <c r="D365" s="50"/>
      <c r="E365" s="50"/>
    </row>
    <row r="366" spans="3:5" s="49" customFormat="1" x14ac:dyDescent="0.2">
      <c r="C366" s="50"/>
      <c r="D366" s="50"/>
      <c r="E366" s="50"/>
    </row>
    <row r="367" spans="3:5" s="49" customFormat="1" x14ac:dyDescent="0.2">
      <c r="C367" s="50"/>
      <c r="D367" s="50"/>
      <c r="E367" s="50"/>
    </row>
    <row r="368" spans="3:5" s="49" customFormat="1" x14ac:dyDescent="0.2">
      <c r="C368" s="50"/>
      <c r="D368" s="50"/>
      <c r="E368" s="50"/>
    </row>
    <row r="369" spans="3:5" s="49" customFormat="1" x14ac:dyDescent="0.2">
      <c r="C369" s="50"/>
      <c r="D369" s="50"/>
      <c r="E369" s="50"/>
    </row>
    <row r="370" spans="3:5" s="49" customFormat="1" x14ac:dyDescent="0.2">
      <c r="C370" s="50"/>
      <c r="D370" s="50"/>
      <c r="E370" s="50"/>
    </row>
    <row r="371" spans="3:5" s="49" customFormat="1" x14ac:dyDescent="0.2">
      <c r="C371" s="50"/>
      <c r="D371" s="50"/>
      <c r="E371" s="50"/>
    </row>
    <row r="372" spans="3:5" s="49" customFormat="1" x14ac:dyDescent="0.2">
      <c r="C372" s="50"/>
      <c r="D372" s="50"/>
      <c r="E372" s="50"/>
    </row>
    <row r="373" spans="3:5" s="49" customFormat="1" x14ac:dyDescent="0.2">
      <c r="C373" s="50"/>
      <c r="D373" s="50"/>
      <c r="E373" s="50"/>
    </row>
    <row r="374" spans="3:5" s="49" customFormat="1" x14ac:dyDescent="0.2">
      <c r="C374" s="50"/>
      <c r="D374" s="50"/>
      <c r="E374" s="50"/>
    </row>
    <row r="375" spans="3:5" s="49" customFormat="1" x14ac:dyDescent="0.2">
      <c r="C375" s="50"/>
      <c r="D375" s="50"/>
      <c r="E375" s="50"/>
    </row>
    <row r="376" spans="3:5" s="49" customFormat="1" x14ac:dyDescent="0.2">
      <c r="C376" s="50"/>
      <c r="D376" s="50"/>
      <c r="E376" s="50"/>
    </row>
    <row r="377" spans="3:5" s="49" customFormat="1" x14ac:dyDescent="0.2">
      <c r="C377" s="50"/>
      <c r="D377" s="50"/>
      <c r="E377" s="50"/>
    </row>
    <row r="378" spans="3:5" s="49" customFormat="1" x14ac:dyDescent="0.2">
      <c r="C378" s="50"/>
      <c r="D378" s="50"/>
      <c r="E378" s="50"/>
    </row>
    <row r="379" spans="3:5" s="49" customFormat="1" x14ac:dyDescent="0.2">
      <c r="C379" s="50"/>
      <c r="D379" s="50"/>
      <c r="E379" s="50"/>
    </row>
    <row r="380" spans="3:5" s="49" customFormat="1" x14ac:dyDescent="0.2">
      <c r="C380" s="50"/>
      <c r="D380" s="50"/>
      <c r="E380" s="50"/>
    </row>
    <row r="381" spans="3:5" s="49" customFormat="1" x14ac:dyDescent="0.2">
      <c r="C381" s="50"/>
      <c r="D381" s="50"/>
      <c r="E381" s="50"/>
    </row>
    <row r="382" spans="3:5" s="49" customFormat="1" x14ac:dyDescent="0.2">
      <c r="C382" s="50"/>
      <c r="D382" s="50"/>
      <c r="E382" s="50"/>
    </row>
    <row r="383" spans="3:5" s="49" customFormat="1" x14ac:dyDescent="0.2">
      <c r="C383" s="50"/>
      <c r="D383" s="50"/>
      <c r="E383" s="50"/>
    </row>
    <row r="384" spans="3:5" s="49" customFormat="1" x14ac:dyDescent="0.2">
      <c r="C384" s="50"/>
      <c r="D384" s="50"/>
      <c r="E384" s="50"/>
    </row>
    <row r="385" spans="3:5" s="49" customFormat="1" x14ac:dyDescent="0.2">
      <c r="C385" s="50"/>
      <c r="D385" s="50"/>
      <c r="E385" s="50"/>
    </row>
    <row r="386" spans="3:5" s="49" customFormat="1" x14ac:dyDescent="0.2">
      <c r="C386" s="50"/>
      <c r="D386" s="50"/>
      <c r="E386" s="50"/>
    </row>
    <row r="387" spans="3:5" s="49" customFormat="1" x14ac:dyDescent="0.2">
      <c r="C387" s="50"/>
      <c r="D387" s="50"/>
      <c r="E387" s="50"/>
    </row>
    <row r="388" spans="3:5" s="49" customFormat="1" x14ac:dyDescent="0.2">
      <c r="C388" s="50"/>
      <c r="D388" s="50"/>
      <c r="E388" s="50"/>
    </row>
    <row r="389" spans="3:5" s="49" customFormat="1" x14ac:dyDescent="0.2">
      <c r="C389" s="50"/>
      <c r="D389" s="50"/>
      <c r="E389" s="50"/>
    </row>
    <row r="390" spans="3:5" s="49" customFormat="1" x14ac:dyDescent="0.2">
      <c r="C390" s="50"/>
      <c r="D390" s="50"/>
      <c r="E390" s="50"/>
    </row>
    <row r="391" spans="3:5" s="49" customFormat="1" x14ac:dyDescent="0.2">
      <c r="C391" s="50"/>
      <c r="D391" s="50"/>
      <c r="E391" s="50"/>
    </row>
    <row r="392" spans="3:5" s="49" customFormat="1" x14ac:dyDescent="0.2">
      <c r="C392" s="50"/>
      <c r="D392" s="50"/>
      <c r="E392" s="50"/>
    </row>
    <row r="393" spans="3:5" s="49" customFormat="1" x14ac:dyDescent="0.2">
      <c r="C393" s="50"/>
      <c r="D393" s="50"/>
      <c r="E393" s="50"/>
    </row>
    <row r="394" spans="3:5" s="49" customFormat="1" x14ac:dyDescent="0.2">
      <c r="C394" s="50"/>
      <c r="D394" s="50"/>
      <c r="E394" s="50"/>
    </row>
    <row r="395" spans="3:5" s="49" customFormat="1" x14ac:dyDescent="0.2">
      <c r="C395" s="50"/>
      <c r="D395" s="50"/>
      <c r="E395" s="50"/>
    </row>
    <row r="396" spans="3:5" s="49" customFormat="1" x14ac:dyDescent="0.2">
      <c r="C396" s="50"/>
      <c r="D396" s="50"/>
      <c r="E396" s="50"/>
    </row>
    <row r="397" spans="3:5" s="49" customFormat="1" x14ac:dyDescent="0.2">
      <c r="C397" s="50"/>
      <c r="D397" s="50"/>
      <c r="E397" s="50"/>
    </row>
    <row r="398" spans="3:5" s="49" customFormat="1" x14ac:dyDescent="0.2">
      <c r="C398" s="50"/>
      <c r="D398" s="50"/>
      <c r="E398" s="50"/>
    </row>
    <row r="399" spans="3:5" s="49" customFormat="1" x14ac:dyDescent="0.2">
      <c r="C399" s="50"/>
      <c r="D399" s="50"/>
      <c r="E399" s="50"/>
    </row>
    <row r="400" spans="3:5" s="49" customFormat="1" x14ac:dyDescent="0.2">
      <c r="C400" s="50"/>
      <c r="D400" s="50"/>
      <c r="E400" s="50"/>
    </row>
    <row r="401" spans="3:5" s="49" customFormat="1" x14ac:dyDescent="0.2">
      <c r="C401" s="50"/>
      <c r="D401" s="50"/>
      <c r="E401" s="50"/>
    </row>
    <row r="402" spans="3:5" s="49" customFormat="1" x14ac:dyDescent="0.2">
      <c r="C402" s="50"/>
      <c r="D402" s="50"/>
      <c r="E402" s="50"/>
    </row>
    <row r="403" spans="3:5" s="49" customFormat="1" x14ac:dyDescent="0.2">
      <c r="C403" s="50"/>
      <c r="D403" s="50"/>
      <c r="E403" s="50"/>
    </row>
    <row r="404" spans="3:5" s="49" customFormat="1" x14ac:dyDescent="0.2">
      <c r="C404" s="50"/>
      <c r="D404" s="50"/>
      <c r="E404" s="50"/>
    </row>
    <row r="405" spans="3:5" s="49" customFormat="1" x14ac:dyDescent="0.2">
      <c r="C405" s="50"/>
      <c r="D405" s="50"/>
      <c r="E405" s="50"/>
    </row>
    <row r="406" spans="3:5" s="49" customFormat="1" x14ac:dyDescent="0.2">
      <c r="C406" s="50"/>
      <c r="D406" s="50"/>
      <c r="E406" s="50"/>
    </row>
    <row r="407" spans="3:5" s="49" customFormat="1" x14ac:dyDescent="0.2">
      <c r="C407" s="50"/>
      <c r="D407" s="50"/>
      <c r="E407" s="50"/>
    </row>
    <row r="408" spans="3:5" s="49" customFormat="1" x14ac:dyDescent="0.2">
      <c r="C408" s="50"/>
      <c r="D408" s="50"/>
      <c r="E408" s="50"/>
    </row>
    <row r="409" spans="3:5" s="49" customFormat="1" x14ac:dyDescent="0.2">
      <c r="C409" s="50"/>
      <c r="D409" s="50"/>
      <c r="E409" s="50"/>
    </row>
    <row r="410" spans="3:5" s="49" customFormat="1" x14ac:dyDescent="0.2">
      <c r="C410" s="50"/>
      <c r="D410" s="50"/>
      <c r="E410" s="50"/>
    </row>
    <row r="411" spans="3:5" s="49" customFormat="1" x14ac:dyDescent="0.2">
      <c r="C411" s="50"/>
      <c r="D411" s="50"/>
      <c r="E411" s="50"/>
    </row>
    <row r="412" spans="3:5" s="49" customFormat="1" x14ac:dyDescent="0.2">
      <c r="C412" s="50"/>
      <c r="D412" s="50"/>
      <c r="E412" s="50"/>
    </row>
    <row r="413" spans="3:5" s="49" customFormat="1" x14ac:dyDescent="0.2">
      <c r="C413" s="50"/>
      <c r="D413" s="50"/>
      <c r="E413" s="50"/>
    </row>
    <row r="414" spans="3:5" s="49" customFormat="1" x14ac:dyDescent="0.2">
      <c r="C414" s="50"/>
      <c r="D414" s="50"/>
      <c r="E414" s="50"/>
    </row>
    <row r="415" spans="3:5" s="49" customFormat="1" x14ac:dyDescent="0.2">
      <c r="C415" s="50"/>
      <c r="D415" s="50"/>
      <c r="E415" s="50"/>
    </row>
    <row r="416" spans="3:5" s="49" customFormat="1" x14ac:dyDescent="0.2">
      <c r="C416" s="50"/>
      <c r="D416" s="50"/>
      <c r="E416" s="50"/>
    </row>
    <row r="417" spans="3:5" s="49" customFormat="1" x14ac:dyDescent="0.2">
      <c r="C417" s="50"/>
      <c r="D417" s="50"/>
      <c r="E417" s="50"/>
    </row>
    <row r="418" spans="3:5" s="49" customFormat="1" x14ac:dyDescent="0.2">
      <c r="C418" s="50"/>
      <c r="D418" s="50"/>
      <c r="E418" s="50"/>
    </row>
    <row r="419" spans="3:5" s="49" customFormat="1" x14ac:dyDescent="0.2">
      <c r="C419" s="50"/>
      <c r="D419" s="50"/>
      <c r="E419" s="50"/>
    </row>
    <row r="420" spans="3:5" s="49" customFormat="1" x14ac:dyDescent="0.2">
      <c r="C420" s="50"/>
      <c r="D420" s="50"/>
      <c r="E420" s="50"/>
    </row>
    <row r="421" spans="3:5" s="49" customFormat="1" x14ac:dyDescent="0.2">
      <c r="C421" s="50"/>
      <c r="D421" s="50"/>
      <c r="E421" s="50"/>
    </row>
    <row r="422" spans="3:5" s="49" customFormat="1" x14ac:dyDescent="0.2">
      <c r="C422" s="50"/>
      <c r="D422" s="50"/>
      <c r="E422" s="50"/>
    </row>
    <row r="423" spans="3:5" s="49" customFormat="1" x14ac:dyDescent="0.2">
      <c r="C423" s="50"/>
      <c r="D423" s="50"/>
      <c r="E423" s="50"/>
    </row>
    <row r="424" spans="3:5" s="49" customFormat="1" x14ac:dyDescent="0.2">
      <c r="C424" s="50"/>
      <c r="D424" s="50"/>
      <c r="E424" s="50"/>
    </row>
    <row r="425" spans="3:5" s="49" customFormat="1" x14ac:dyDescent="0.2">
      <c r="C425" s="50"/>
      <c r="D425" s="50"/>
      <c r="E425" s="50"/>
    </row>
    <row r="426" spans="3:5" s="49" customFormat="1" x14ac:dyDescent="0.2">
      <c r="C426" s="50"/>
      <c r="D426" s="50"/>
      <c r="E426" s="50"/>
    </row>
    <row r="427" spans="3:5" s="49" customFormat="1" x14ac:dyDescent="0.2">
      <c r="C427" s="50"/>
      <c r="D427" s="50"/>
      <c r="E427" s="50"/>
    </row>
    <row r="428" spans="3:5" s="49" customFormat="1" x14ac:dyDescent="0.2">
      <c r="C428" s="50"/>
      <c r="D428" s="50"/>
      <c r="E428" s="50"/>
    </row>
    <row r="429" spans="3:5" s="49" customFormat="1" x14ac:dyDescent="0.2">
      <c r="C429" s="50"/>
      <c r="D429" s="50"/>
      <c r="E429" s="50"/>
    </row>
    <row r="430" spans="3:5" s="49" customFormat="1" x14ac:dyDescent="0.2">
      <c r="C430" s="50"/>
      <c r="D430" s="50"/>
      <c r="E430" s="50"/>
    </row>
    <row r="431" spans="3:5" s="49" customFormat="1" x14ac:dyDescent="0.2">
      <c r="C431" s="50"/>
      <c r="D431" s="50"/>
      <c r="E431" s="50"/>
    </row>
    <row r="432" spans="3:5" s="49" customFormat="1" x14ac:dyDescent="0.2">
      <c r="C432" s="50"/>
      <c r="D432" s="50"/>
      <c r="E432" s="50"/>
    </row>
    <row r="433" spans="3:5" s="49" customFormat="1" x14ac:dyDescent="0.2">
      <c r="C433" s="50"/>
      <c r="D433" s="50"/>
      <c r="E433" s="50"/>
    </row>
    <row r="434" spans="3:5" s="49" customFormat="1" x14ac:dyDescent="0.2">
      <c r="C434" s="50"/>
      <c r="D434" s="50"/>
      <c r="E434" s="50"/>
    </row>
    <row r="435" spans="3:5" s="49" customFormat="1" x14ac:dyDescent="0.2">
      <c r="C435" s="50"/>
      <c r="D435" s="50"/>
      <c r="E435" s="50"/>
    </row>
    <row r="436" spans="3:5" s="49" customFormat="1" x14ac:dyDescent="0.2">
      <c r="C436" s="50"/>
      <c r="D436" s="50"/>
      <c r="E436" s="50"/>
    </row>
    <row r="437" spans="3:5" s="49" customFormat="1" x14ac:dyDescent="0.2">
      <c r="C437" s="50"/>
      <c r="D437" s="50"/>
      <c r="E437" s="50"/>
    </row>
    <row r="438" spans="3:5" s="49" customFormat="1" x14ac:dyDescent="0.2">
      <c r="C438" s="50"/>
      <c r="D438" s="50"/>
      <c r="E438" s="50"/>
    </row>
    <row r="439" spans="3:5" s="49" customFormat="1" x14ac:dyDescent="0.2">
      <c r="C439" s="50"/>
      <c r="D439" s="50"/>
      <c r="E439" s="50"/>
    </row>
    <row r="440" spans="3:5" s="49" customFormat="1" x14ac:dyDescent="0.2">
      <c r="C440" s="50"/>
      <c r="D440" s="50"/>
      <c r="E440" s="50"/>
    </row>
    <row r="441" spans="3:5" s="49" customFormat="1" x14ac:dyDescent="0.2">
      <c r="C441" s="50"/>
      <c r="D441" s="50"/>
      <c r="E441" s="50"/>
    </row>
    <row r="442" spans="3:5" s="49" customFormat="1" x14ac:dyDescent="0.2">
      <c r="C442" s="50"/>
      <c r="D442" s="50"/>
      <c r="E442" s="50"/>
    </row>
    <row r="443" spans="3:5" s="49" customFormat="1" x14ac:dyDescent="0.2">
      <c r="C443" s="50"/>
      <c r="D443" s="50"/>
      <c r="E443" s="50"/>
    </row>
    <row r="444" spans="3:5" s="49" customFormat="1" x14ac:dyDescent="0.2">
      <c r="C444" s="50"/>
      <c r="D444" s="50"/>
      <c r="E444" s="50"/>
    </row>
    <row r="445" spans="3:5" s="49" customFormat="1" x14ac:dyDescent="0.2">
      <c r="C445" s="50"/>
      <c r="D445" s="50"/>
      <c r="E445" s="50"/>
    </row>
    <row r="446" spans="3:5" s="49" customFormat="1" x14ac:dyDescent="0.2">
      <c r="C446" s="50"/>
      <c r="D446" s="50"/>
      <c r="E446" s="50"/>
    </row>
    <row r="447" spans="3:5" s="49" customFormat="1" x14ac:dyDescent="0.2">
      <c r="C447" s="50"/>
      <c r="D447" s="50"/>
      <c r="E447" s="50"/>
    </row>
    <row r="448" spans="3:5" s="49" customFormat="1" x14ac:dyDescent="0.2">
      <c r="C448" s="50"/>
      <c r="D448" s="50"/>
      <c r="E448" s="50"/>
    </row>
    <row r="449" spans="3:5" s="49" customFormat="1" x14ac:dyDescent="0.2">
      <c r="C449" s="50"/>
      <c r="D449" s="50"/>
      <c r="E449" s="50"/>
    </row>
    <row r="450" spans="3:5" s="49" customFormat="1" x14ac:dyDescent="0.2">
      <c r="C450" s="50"/>
      <c r="D450" s="50"/>
      <c r="E450" s="50"/>
    </row>
    <row r="451" spans="3:5" s="49" customFormat="1" x14ac:dyDescent="0.2">
      <c r="C451" s="50"/>
      <c r="D451" s="50"/>
      <c r="E451" s="50"/>
    </row>
    <row r="452" spans="3:5" s="49" customFormat="1" x14ac:dyDescent="0.2">
      <c r="C452" s="50"/>
      <c r="D452" s="50"/>
      <c r="E452" s="50"/>
    </row>
    <row r="453" spans="3:5" s="49" customFormat="1" x14ac:dyDescent="0.2">
      <c r="C453" s="50"/>
      <c r="D453" s="50"/>
      <c r="E453" s="50"/>
    </row>
    <row r="454" spans="3:5" s="49" customFormat="1" x14ac:dyDescent="0.2">
      <c r="C454" s="50"/>
      <c r="D454" s="50"/>
      <c r="E454" s="50"/>
    </row>
    <row r="455" spans="3:5" s="49" customFormat="1" x14ac:dyDescent="0.2">
      <c r="C455" s="50"/>
      <c r="D455" s="50"/>
      <c r="E455" s="50"/>
    </row>
    <row r="456" spans="3:5" s="49" customFormat="1" x14ac:dyDescent="0.2">
      <c r="C456" s="50"/>
      <c r="D456" s="50"/>
      <c r="E456" s="50"/>
    </row>
    <row r="457" spans="3:5" s="49" customFormat="1" x14ac:dyDescent="0.2">
      <c r="C457" s="50"/>
      <c r="D457" s="50"/>
      <c r="E457" s="50"/>
    </row>
    <row r="458" spans="3:5" s="49" customFormat="1" x14ac:dyDescent="0.2">
      <c r="C458" s="50"/>
      <c r="D458" s="50"/>
      <c r="E458" s="50"/>
    </row>
    <row r="459" spans="3:5" s="49" customFormat="1" x14ac:dyDescent="0.2">
      <c r="C459" s="50"/>
      <c r="D459" s="50"/>
      <c r="E459" s="50"/>
    </row>
    <row r="460" spans="3:5" s="49" customFormat="1" x14ac:dyDescent="0.2">
      <c r="C460" s="50"/>
      <c r="D460" s="50"/>
      <c r="E460" s="50"/>
    </row>
    <row r="461" spans="3:5" s="49" customFormat="1" x14ac:dyDescent="0.2">
      <c r="C461" s="50"/>
      <c r="D461" s="50"/>
      <c r="E461" s="50"/>
    </row>
    <row r="462" spans="3:5" s="49" customFormat="1" x14ac:dyDescent="0.2">
      <c r="C462" s="50"/>
      <c r="D462" s="50"/>
      <c r="E462" s="50"/>
    </row>
    <row r="463" spans="3:5" s="49" customFormat="1" x14ac:dyDescent="0.2">
      <c r="C463" s="50"/>
      <c r="D463" s="50"/>
      <c r="E463" s="50"/>
    </row>
    <row r="464" spans="3:5" s="49" customFormat="1" x14ac:dyDescent="0.2">
      <c r="C464" s="50"/>
      <c r="D464" s="50"/>
      <c r="E464" s="50"/>
    </row>
    <row r="465" spans="3:5" s="49" customFormat="1" x14ac:dyDescent="0.2">
      <c r="C465" s="50"/>
      <c r="D465" s="50"/>
      <c r="E465" s="50"/>
    </row>
    <row r="466" spans="3:5" s="49" customFormat="1" x14ac:dyDescent="0.2">
      <c r="C466" s="50"/>
      <c r="D466" s="50"/>
      <c r="E466" s="50"/>
    </row>
    <row r="467" spans="3:5" s="49" customFormat="1" x14ac:dyDescent="0.2">
      <c r="C467" s="50"/>
      <c r="D467" s="50"/>
      <c r="E467" s="50"/>
    </row>
    <row r="468" spans="3:5" s="49" customFormat="1" x14ac:dyDescent="0.2">
      <c r="C468" s="50"/>
      <c r="D468" s="50"/>
      <c r="E468" s="50"/>
    </row>
    <row r="469" spans="3:5" s="49" customFormat="1" x14ac:dyDescent="0.2">
      <c r="C469" s="50"/>
      <c r="D469" s="50"/>
      <c r="E469" s="50"/>
    </row>
    <row r="470" spans="3:5" s="49" customFormat="1" x14ac:dyDescent="0.2">
      <c r="C470" s="50"/>
      <c r="D470" s="50"/>
      <c r="E470" s="50"/>
    </row>
    <row r="471" spans="3:5" s="49" customFormat="1" x14ac:dyDescent="0.2">
      <c r="C471" s="50"/>
      <c r="D471" s="50"/>
      <c r="E471" s="50"/>
    </row>
    <row r="472" spans="3:5" s="49" customFormat="1" x14ac:dyDescent="0.2">
      <c r="C472" s="50"/>
      <c r="D472" s="50"/>
      <c r="E472" s="50"/>
    </row>
    <row r="473" spans="3:5" s="49" customFormat="1" x14ac:dyDescent="0.2">
      <c r="C473" s="50"/>
      <c r="D473" s="50"/>
      <c r="E473" s="50"/>
    </row>
    <row r="474" spans="3:5" s="49" customFormat="1" x14ac:dyDescent="0.2">
      <c r="C474" s="50"/>
      <c r="D474" s="50"/>
      <c r="E474" s="50"/>
    </row>
    <row r="475" spans="3:5" s="49" customFormat="1" x14ac:dyDescent="0.2">
      <c r="C475" s="50"/>
      <c r="D475" s="50"/>
      <c r="E475" s="50"/>
    </row>
    <row r="476" spans="3:5" s="49" customFormat="1" x14ac:dyDescent="0.2">
      <c r="C476" s="50"/>
      <c r="D476" s="50"/>
      <c r="E476" s="50"/>
    </row>
    <row r="477" spans="3:5" s="49" customFormat="1" x14ac:dyDescent="0.2">
      <c r="C477" s="50"/>
      <c r="D477" s="50"/>
      <c r="E477" s="50"/>
    </row>
    <row r="478" spans="3:5" s="49" customFormat="1" x14ac:dyDescent="0.2">
      <c r="C478" s="50"/>
      <c r="D478" s="50"/>
      <c r="E478" s="50"/>
    </row>
    <row r="479" spans="3:5" s="49" customFormat="1" x14ac:dyDescent="0.2">
      <c r="C479" s="50"/>
      <c r="D479" s="50"/>
      <c r="E479" s="50"/>
    </row>
    <row r="480" spans="3:5" s="49" customFormat="1" x14ac:dyDescent="0.2">
      <c r="C480" s="50"/>
      <c r="D480" s="50"/>
      <c r="E480" s="50"/>
    </row>
    <row r="481" spans="3:5" s="49" customFormat="1" x14ac:dyDescent="0.2">
      <c r="C481" s="50"/>
      <c r="D481" s="50"/>
      <c r="E481" s="50"/>
    </row>
    <row r="482" spans="3:5" s="49" customFormat="1" x14ac:dyDescent="0.2">
      <c r="C482" s="50"/>
      <c r="D482" s="50"/>
      <c r="E482" s="50"/>
    </row>
    <row r="483" spans="3:5" s="49" customFormat="1" x14ac:dyDescent="0.2">
      <c r="C483" s="50"/>
      <c r="D483" s="50"/>
      <c r="E483" s="50"/>
    </row>
    <row r="484" spans="3:5" s="49" customFormat="1" x14ac:dyDescent="0.2">
      <c r="C484" s="50"/>
      <c r="D484" s="50"/>
      <c r="E484" s="50"/>
    </row>
    <row r="485" spans="3:5" s="49" customFormat="1" x14ac:dyDescent="0.2">
      <c r="C485" s="50"/>
      <c r="D485" s="50"/>
      <c r="E485" s="50"/>
    </row>
    <row r="486" spans="3:5" s="49" customFormat="1" x14ac:dyDescent="0.2">
      <c r="C486" s="50"/>
      <c r="D486" s="50"/>
      <c r="E486" s="50"/>
    </row>
    <row r="487" spans="3:5" s="49" customFormat="1" x14ac:dyDescent="0.2">
      <c r="C487" s="50"/>
      <c r="D487" s="50"/>
      <c r="E487" s="50"/>
    </row>
    <row r="488" spans="3:5" s="49" customFormat="1" x14ac:dyDescent="0.2">
      <c r="C488" s="50"/>
      <c r="D488" s="50"/>
      <c r="E488" s="50"/>
    </row>
    <row r="489" spans="3:5" s="49" customFormat="1" x14ac:dyDescent="0.2">
      <c r="C489" s="50"/>
      <c r="D489" s="50"/>
      <c r="E489" s="50"/>
    </row>
    <row r="490" spans="3:5" s="49" customFormat="1" x14ac:dyDescent="0.2">
      <c r="C490" s="50"/>
      <c r="D490" s="50"/>
      <c r="E490" s="50"/>
    </row>
    <row r="491" spans="3:5" s="49" customFormat="1" x14ac:dyDescent="0.2">
      <c r="C491" s="50"/>
      <c r="D491" s="50"/>
      <c r="E491" s="50"/>
    </row>
    <row r="492" spans="3:5" s="49" customFormat="1" x14ac:dyDescent="0.2">
      <c r="C492" s="50"/>
      <c r="D492" s="50"/>
      <c r="E492" s="50"/>
    </row>
    <row r="493" spans="3:5" s="49" customFormat="1" x14ac:dyDescent="0.2">
      <c r="C493" s="50"/>
      <c r="D493" s="50"/>
      <c r="E493" s="50"/>
    </row>
    <row r="494" spans="3:5" s="49" customFormat="1" x14ac:dyDescent="0.2">
      <c r="C494" s="50"/>
      <c r="D494" s="50"/>
      <c r="E494" s="50"/>
    </row>
    <row r="495" spans="3:5" s="49" customFormat="1" x14ac:dyDescent="0.2">
      <c r="C495" s="50"/>
      <c r="D495" s="50"/>
      <c r="E495" s="50"/>
    </row>
    <row r="496" spans="3:5" s="49" customFormat="1" x14ac:dyDescent="0.2">
      <c r="C496" s="50"/>
      <c r="D496" s="50"/>
      <c r="E496" s="50"/>
    </row>
    <row r="497" spans="3:5" s="49" customFormat="1" x14ac:dyDescent="0.2">
      <c r="C497" s="50"/>
      <c r="D497" s="50"/>
      <c r="E497" s="50"/>
    </row>
    <row r="498" spans="3:5" s="49" customFormat="1" x14ac:dyDescent="0.2">
      <c r="C498" s="50"/>
      <c r="D498" s="50"/>
      <c r="E498" s="50"/>
    </row>
    <row r="499" spans="3:5" s="49" customFormat="1" x14ac:dyDescent="0.2">
      <c r="C499" s="50"/>
      <c r="D499" s="50"/>
      <c r="E499" s="50"/>
    </row>
    <row r="500" spans="3:5" s="49" customFormat="1" x14ac:dyDescent="0.2">
      <c r="C500" s="50"/>
      <c r="D500" s="50"/>
      <c r="E500" s="50"/>
    </row>
    <row r="501" spans="3:5" s="49" customFormat="1" x14ac:dyDescent="0.2">
      <c r="C501" s="50"/>
      <c r="D501" s="50"/>
      <c r="E501" s="50"/>
    </row>
    <row r="502" spans="3:5" s="49" customFormat="1" x14ac:dyDescent="0.2">
      <c r="C502" s="50"/>
      <c r="D502" s="50"/>
      <c r="E502" s="50"/>
    </row>
    <row r="503" spans="3:5" s="49" customFormat="1" x14ac:dyDescent="0.2">
      <c r="C503" s="50"/>
      <c r="D503" s="50"/>
      <c r="E503" s="50"/>
    </row>
    <row r="504" spans="3:5" s="49" customFormat="1" x14ac:dyDescent="0.2">
      <c r="C504" s="50"/>
      <c r="D504" s="50"/>
      <c r="E504" s="50"/>
    </row>
    <row r="505" spans="3:5" s="49" customFormat="1" x14ac:dyDescent="0.2">
      <c r="C505" s="50"/>
      <c r="D505" s="50"/>
      <c r="E505" s="50"/>
    </row>
    <row r="506" spans="3:5" s="49" customFormat="1" x14ac:dyDescent="0.2">
      <c r="C506" s="50"/>
      <c r="D506" s="50"/>
      <c r="E506" s="50"/>
    </row>
    <row r="507" spans="3:5" s="49" customFormat="1" x14ac:dyDescent="0.2">
      <c r="C507" s="50"/>
      <c r="D507" s="50"/>
      <c r="E507" s="50"/>
    </row>
    <row r="508" spans="3:5" s="49" customFormat="1" x14ac:dyDescent="0.2">
      <c r="C508" s="50"/>
      <c r="D508" s="50"/>
      <c r="E508" s="50"/>
    </row>
    <row r="509" spans="3:5" s="49" customFormat="1" x14ac:dyDescent="0.2">
      <c r="C509" s="50"/>
      <c r="D509" s="50"/>
      <c r="E509" s="50"/>
    </row>
    <row r="510" spans="3:5" s="49" customFormat="1" x14ac:dyDescent="0.2">
      <c r="C510" s="50"/>
      <c r="D510" s="50"/>
      <c r="E510" s="50"/>
    </row>
    <row r="511" spans="3:5" s="49" customFormat="1" x14ac:dyDescent="0.2">
      <c r="C511" s="50"/>
      <c r="D511" s="50"/>
      <c r="E511" s="50"/>
    </row>
    <row r="512" spans="3:5" s="49" customFormat="1" x14ac:dyDescent="0.2">
      <c r="C512" s="50"/>
      <c r="D512" s="50"/>
      <c r="E512" s="50"/>
    </row>
    <row r="513" spans="3:5" s="49" customFormat="1" x14ac:dyDescent="0.2">
      <c r="C513" s="50"/>
      <c r="D513" s="50"/>
      <c r="E513" s="50"/>
    </row>
    <row r="514" spans="3:5" s="49" customFormat="1" x14ac:dyDescent="0.2">
      <c r="C514" s="50"/>
      <c r="D514" s="50"/>
      <c r="E514" s="50"/>
    </row>
    <row r="515" spans="3:5" s="49" customFormat="1" x14ac:dyDescent="0.2">
      <c r="C515" s="50"/>
      <c r="D515" s="50"/>
      <c r="E515" s="50"/>
    </row>
    <row r="516" spans="3:5" s="49" customFormat="1" x14ac:dyDescent="0.2">
      <c r="C516" s="50"/>
      <c r="D516" s="50"/>
      <c r="E516" s="50"/>
    </row>
    <row r="517" spans="3:5" s="49" customFormat="1" x14ac:dyDescent="0.2">
      <c r="C517" s="50"/>
      <c r="D517" s="50"/>
      <c r="E517" s="50"/>
    </row>
    <row r="518" spans="3:5" s="49" customFormat="1" x14ac:dyDescent="0.2">
      <c r="C518" s="50"/>
      <c r="D518" s="50"/>
      <c r="E518" s="50"/>
    </row>
    <row r="519" spans="3:5" s="49" customFormat="1" x14ac:dyDescent="0.2">
      <c r="C519" s="50"/>
      <c r="D519" s="50"/>
      <c r="E519" s="50"/>
    </row>
    <row r="520" spans="3:5" s="49" customFormat="1" x14ac:dyDescent="0.2">
      <c r="C520" s="50"/>
      <c r="D520" s="50"/>
      <c r="E520" s="50"/>
    </row>
    <row r="521" spans="3:5" s="49" customFormat="1" x14ac:dyDescent="0.2">
      <c r="C521" s="50"/>
      <c r="D521" s="50"/>
      <c r="E521" s="50"/>
    </row>
    <row r="522" spans="3:5" s="49" customFormat="1" x14ac:dyDescent="0.2">
      <c r="C522" s="50"/>
      <c r="D522" s="50"/>
      <c r="E522" s="50"/>
    </row>
    <row r="523" spans="3:5" s="49" customFormat="1" x14ac:dyDescent="0.2">
      <c r="C523" s="50"/>
      <c r="D523" s="50"/>
      <c r="E523" s="50"/>
    </row>
    <row r="524" spans="3:5" s="49" customFormat="1" x14ac:dyDescent="0.2">
      <c r="C524" s="50"/>
      <c r="D524" s="50"/>
      <c r="E524" s="50"/>
    </row>
    <row r="525" spans="3:5" s="49" customFormat="1" x14ac:dyDescent="0.2">
      <c r="C525" s="50"/>
      <c r="D525" s="50"/>
      <c r="E525" s="50"/>
    </row>
    <row r="526" spans="3:5" s="49" customFormat="1" x14ac:dyDescent="0.2">
      <c r="C526" s="50"/>
      <c r="D526" s="50"/>
      <c r="E526" s="50"/>
    </row>
    <row r="527" spans="3:5" s="49" customFormat="1" x14ac:dyDescent="0.2">
      <c r="C527" s="50"/>
      <c r="D527" s="50"/>
      <c r="E527" s="50"/>
    </row>
    <row r="528" spans="3:5" s="49" customFormat="1" x14ac:dyDescent="0.2">
      <c r="C528" s="50"/>
      <c r="D528" s="50"/>
      <c r="E528" s="50"/>
    </row>
    <row r="529" spans="3:5" s="49" customFormat="1" x14ac:dyDescent="0.2">
      <c r="C529" s="50"/>
      <c r="D529" s="50"/>
      <c r="E529" s="50"/>
    </row>
    <row r="530" spans="3:5" s="49" customFormat="1" x14ac:dyDescent="0.2">
      <c r="C530" s="50"/>
      <c r="D530" s="50"/>
      <c r="E530" s="50"/>
    </row>
    <row r="531" spans="3:5" s="49" customFormat="1" x14ac:dyDescent="0.2">
      <c r="C531" s="50"/>
      <c r="D531" s="50"/>
      <c r="E531" s="50"/>
    </row>
    <row r="532" spans="3:5" s="49" customFormat="1" x14ac:dyDescent="0.2">
      <c r="C532" s="50"/>
      <c r="D532" s="50"/>
      <c r="E532" s="50"/>
    </row>
    <row r="533" spans="3:5" s="49" customFormat="1" x14ac:dyDescent="0.2">
      <c r="C533" s="50"/>
      <c r="D533" s="50"/>
      <c r="E533" s="50"/>
    </row>
    <row r="534" spans="3:5" s="49" customFormat="1" x14ac:dyDescent="0.2">
      <c r="C534" s="50"/>
      <c r="D534" s="50"/>
      <c r="E534" s="50"/>
    </row>
    <row r="535" spans="3:5" s="49" customFormat="1" x14ac:dyDescent="0.2">
      <c r="C535" s="50"/>
      <c r="D535" s="50"/>
      <c r="E535" s="50"/>
    </row>
    <row r="536" spans="3:5" s="49" customFormat="1" x14ac:dyDescent="0.2">
      <c r="C536" s="50"/>
      <c r="D536" s="50"/>
      <c r="E536" s="50"/>
    </row>
    <row r="537" spans="3:5" s="49" customFormat="1" x14ac:dyDescent="0.2">
      <c r="C537" s="50"/>
      <c r="D537" s="50"/>
      <c r="E537" s="50"/>
    </row>
    <row r="538" spans="3:5" s="49" customFormat="1" x14ac:dyDescent="0.2">
      <c r="C538" s="50"/>
      <c r="D538" s="50"/>
      <c r="E538" s="50"/>
    </row>
    <row r="539" spans="3:5" s="49" customFormat="1" x14ac:dyDescent="0.2">
      <c r="C539" s="50"/>
      <c r="D539" s="50"/>
      <c r="E539" s="50"/>
    </row>
    <row r="540" spans="3:5" s="49" customFormat="1" x14ac:dyDescent="0.2">
      <c r="C540" s="50"/>
      <c r="D540" s="50"/>
      <c r="E540" s="50"/>
    </row>
    <row r="541" spans="3:5" s="49" customFormat="1" x14ac:dyDescent="0.2">
      <c r="C541" s="50"/>
      <c r="D541" s="50"/>
      <c r="E541" s="50"/>
    </row>
    <row r="542" spans="3:5" s="49" customFormat="1" x14ac:dyDescent="0.2">
      <c r="C542" s="50"/>
      <c r="D542" s="50"/>
      <c r="E542" s="50"/>
    </row>
    <row r="543" spans="3:5" s="49" customFormat="1" x14ac:dyDescent="0.2">
      <c r="C543" s="50"/>
      <c r="D543" s="50"/>
      <c r="E543" s="50"/>
    </row>
    <row r="544" spans="3:5" s="49" customFormat="1" x14ac:dyDescent="0.2">
      <c r="C544" s="50"/>
      <c r="D544" s="50"/>
      <c r="E544" s="50"/>
    </row>
    <row r="545" spans="3:5" s="49" customFormat="1" x14ac:dyDescent="0.2">
      <c r="C545" s="50"/>
      <c r="D545" s="50"/>
      <c r="E545" s="50"/>
    </row>
    <row r="546" spans="3:5" s="49" customFormat="1" x14ac:dyDescent="0.2">
      <c r="C546" s="50"/>
      <c r="D546" s="50"/>
      <c r="E546" s="50"/>
    </row>
    <row r="547" spans="3:5" s="49" customFormat="1" x14ac:dyDescent="0.2">
      <c r="C547" s="50"/>
      <c r="D547" s="50"/>
      <c r="E547" s="50"/>
    </row>
    <row r="548" spans="3:5" s="49" customFormat="1" x14ac:dyDescent="0.2">
      <c r="C548" s="50"/>
      <c r="D548" s="50"/>
      <c r="E548" s="50"/>
    </row>
    <row r="549" spans="3:5" s="49" customFormat="1" x14ac:dyDescent="0.2">
      <c r="C549" s="50"/>
      <c r="D549" s="50"/>
      <c r="E549" s="50"/>
    </row>
    <row r="550" spans="3:5" s="49" customFormat="1" x14ac:dyDescent="0.2">
      <c r="C550" s="50"/>
      <c r="D550" s="50"/>
      <c r="E550" s="50"/>
    </row>
    <row r="551" spans="3:5" s="49" customFormat="1" x14ac:dyDescent="0.2">
      <c r="C551" s="50"/>
      <c r="D551" s="50"/>
      <c r="E551" s="50"/>
    </row>
    <row r="552" spans="3:5" s="49" customFormat="1" x14ac:dyDescent="0.2">
      <c r="C552" s="50"/>
      <c r="D552" s="50"/>
      <c r="E552" s="50"/>
    </row>
    <row r="553" spans="3:5" s="49" customFormat="1" x14ac:dyDescent="0.2">
      <c r="C553" s="50"/>
      <c r="D553" s="50"/>
      <c r="E553" s="50"/>
    </row>
    <row r="554" spans="3:5" s="49" customFormat="1" x14ac:dyDescent="0.2">
      <c r="C554" s="50"/>
      <c r="D554" s="50"/>
      <c r="E554" s="50"/>
    </row>
    <row r="555" spans="3:5" s="49" customFormat="1" x14ac:dyDescent="0.2">
      <c r="C555" s="50"/>
      <c r="D555" s="50"/>
      <c r="E555" s="50"/>
    </row>
    <row r="556" spans="3:5" s="49" customFormat="1" x14ac:dyDescent="0.2">
      <c r="C556" s="50"/>
      <c r="D556" s="50"/>
      <c r="E556" s="50"/>
    </row>
    <row r="557" spans="3:5" s="49" customFormat="1" x14ac:dyDescent="0.2">
      <c r="C557" s="50"/>
      <c r="D557" s="50"/>
      <c r="E557" s="50"/>
    </row>
    <row r="558" spans="3:5" s="49" customFormat="1" x14ac:dyDescent="0.2">
      <c r="C558" s="50"/>
      <c r="D558" s="50"/>
      <c r="E558" s="50"/>
    </row>
    <row r="559" spans="3:5" s="49" customFormat="1" x14ac:dyDescent="0.2">
      <c r="C559" s="50"/>
      <c r="D559" s="50"/>
      <c r="E559" s="50"/>
    </row>
    <row r="560" spans="3:5" s="49" customFormat="1" x14ac:dyDescent="0.2">
      <c r="C560" s="50"/>
      <c r="D560" s="50"/>
      <c r="E560" s="50"/>
    </row>
    <row r="561" spans="3:5" s="49" customFormat="1" x14ac:dyDescent="0.2">
      <c r="C561" s="50"/>
      <c r="D561" s="50"/>
      <c r="E561" s="50"/>
    </row>
    <row r="562" spans="3:5" s="49" customFormat="1" x14ac:dyDescent="0.2">
      <c r="C562" s="50"/>
      <c r="D562" s="50"/>
      <c r="E562" s="50"/>
    </row>
    <row r="563" spans="3:5" s="49" customFormat="1" x14ac:dyDescent="0.2">
      <c r="C563" s="50"/>
      <c r="D563" s="50"/>
      <c r="E563" s="50"/>
    </row>
    <row r="564" spans="3:5" s="49" customFormat="1" x14ac:dyDescent="0.2">
      <c r="C564" s="50"/>
      <c r="D564" s="50"/>
      <c r="E564" s="50"/>
    </row>
    <row r="565" spans="3:5" s="49" customFormat="1" x14ac:dyDescent="0.2">
      <c r="C565" s="50"/>
      <c r="D565" s="50"/>
      <c r="E565" s="50"/>
    </row>
    <row r="566" spans="3:5" s="49" customFormat="1" x14ac:dyDescent="0.2">
      <c r="C566" s="50"/>
      <c r="D566" s="50"/>
      <c r="E566" s="50"/>
    </row>
    <row r="567" spans="3:5" s="49" customFormat="1" x14ac:dyDescent="0.2">
      <c r="C567" s="50"/>
      <c r="D567" s="50"/>
      <c r="E567" s="50"/>
    </row>
    <row r="568" spans="3:5" s="49" customFormat="1" x14ac:dyDescent="0.2">
      <c r="C568" s="50"/>
      <c r="D568" s="50"/>
      <c r="E568" s="50"/>
    </row>
    <row r="569" spans="3:5" s="49" customFormat="1" x14ac:dyDescent="0.2">
      <c r="C569" s="50"/>
      <c r="D569" s="50"/>
      <c r="E569" s="50"/>
    </row>
    <row r="570" spans="3:5" s="49" customFormat="1" x14ac:dyDescent="0.2">
      <c r="C570" s="50"/>
      <c r="D570" s="50"/>
      <c r="E570" s="50"/>
    </row>
    <row r="571" spans="3:5" s="49" customFormat="1" x14ac:dyDescent="0.2">
      <c r="C571" s="50"/>
      <c r="D571" s="50"/>
      <c r="E571" s="50"/>
    </row>
    <row r="572" spans="3:5" s="49" customFormat="1" x14ac:dyDescent="0.2">
      <c r="C572" s="50"/>
      <c r="D572" s="50"/>
      <c r="E572" s="50"/>
    </row>
    <row r="573" spans="3:5" s="49" customFormat="1" x14ac:dyDescent="0.2">
      <c r="C573" s="50"/>
      <c r="D573" s="50"/>
      <c r="E573" s="50"/>
    </row>
    <row r="574" spans="3:5" s="49" customFormat="1" x14ac:dyDescent="0.2">
      <c r="C574" s="50"/>
      <c r="D574" s="50"/>
      <c r="E574" s="50"/>
    </row>
    <row r="575" spans="3:5" s="49" customFormat="1" x14ac:dyDescent="0.2">
      <c r="C575" s="50"/>
      <c r="D575" s="50"/>
      <c r="E575" s="50"/>
    </row>
    <row r="576" spans="3:5" s="49" customFormat="1" x14ac:dyDescent="0.2">
      <c r="C576" s="50"/>
      <c r="D576" s="50"/>
      <c r="E576" s="50"/>
    </row>
    <row r="577" spans="3:5" s="49" customFormat="1" x14ac:dyDescent="0.2">
      <c r="C577" s="50"/>
      <c r="D577" s="50"/>
      <c r="E577" s="50"/>
    </row>
    <row r="578" spans="3:5" s="49" customFormat="1" x14ac:dyDescent="0.2">
      <c r="C578" s="50"/>
      <c r="D578" s="50"/>
      <c r="E578" s="50"/>
    </row>
    <row r="579" spans="3:5" s="49" customFormat="1" x14ac:dyDescent="0.2">
      <c r="C579" s="50"/>
      <c r="D579" s="50"/>
      <c r="E579" s="50"/>
    </row>
    <row r="580" spans="3:5" s="49" customFormat="1" x14ac:dyDescent="0.2">
      <c r="C580" s="50"/>
      <c r="D580" s="50"/>
      <c r="E580" s="50"/>
    </row>
    <row r="581" spans="3:5" s="49" customFormat="1" x14ac:dyDescent="0.2">
      <c r="C581" s="50"/>
      <c r="D581" s="50"/>
      <c r="E581" s="50"/>
    </row>
    <row r="582" spans="3:5" s="49" customFormat="1" x14ac:dyDescent="0.2">
      <c r="C582" s="50"/>
      <c r="D582" s="50"/>
      <c r="E582" s="50"/>
    </row>
    <row r="583" spans="3:5" s="49" customFormat="1" x14ac:dyDescent="0.2">
      <c r="C583" s="50"/>
      <c r="D583" s="50"/>
      <c r="E583" s="50"/>
    </row>
    <row r="584" spans="3:5" s="49" customFormat="1" x14ac:dyDescent="0.2">
      <c r="C584" s="50"/>
      <c r="D584" s="50"/>
      <c r="E584" s="50"/>
    </row>
    <row r="585" spans="3:5" s="49" customFormat="1" x14ac:dyDescent="0.2">
      <c r="C585" s="50"/>
      <c r="D585" s="50"/>
      <c r="E585" s="50"/>
    </row>
    <row r="586" spans="3:5" s="49" customFormat="1" x14ac:dyDescent="0.2">
      <c r="C586" s="50"/>
      <c r="D586" s="50"/>
      <c r="E586" s="50"/>
    </row>
    <row r="587" spans="3:5" s="49" customFormat="1" x14ac:dyDescent="0.2">
      <c r="C587" s="50"/>
      <c r="D587" s="50"/>
      <c r="E587" s="50"/>
    </row>
    <row r="588" spans="3:5" s="49" customFormat="1" x14ac:dyDescent="0.2">
      <c r="C588" s="50"/>
      <c r="D588" s="50"/>
      <c r="E588" s="50"/>
    </row>
    <row r="589" spans="3:5" s="49" customFormat="1" x14ac:dyDescent="0.2">
      <c r="C589" s="50"/>
      <c r="D589" s="50"/>
      <c r="E589" s="50"/>
    </row>
    <row r="590" spans="3:5" s="49" customFormat="1" x14ac:dyDescent="0.2">
      <c r="C590" s="50"/>
      <c r="D590" s="50"/>
      <c r="E590" s="50"/>
    </row>
    <row r="591" spans="3:5" s="49" customFormat="1" x14ac:dyDescent="0.2">
      <c r="C591" s="50"/>
      <c r="D591" s="50"/>
      <c r="E591" s="50"/>
    </row>
    <row r="592" spans="3:5" s="49" customFormat="1" x14ac:dyDescent="0.2">
      <c r="C592" s="50"/>
      <c r="D592" s="50"/>
      <c r="E592" s="50"/>
    </row>
    <row r="593" spans="3:5" s="49" customFormat="1" x14ac:dyDescent="0.2">
      <c r="C593" s="50"/>
      <c r="D593" s="50"/>
      <c r="E593" s="50"/>
    </row>
    <row r="594" spans="3:5" s="49" customFormat="1" x14ac:dyDescent="0.2">
      <c r="C594" s="50"/>
      <c r="D594" s="50"/>
      <c r="E594" s="50"/>
    </row>
    <row r="595" spans="3:5" s="49" customFormat="1" x14ac:dyDescent="0.2">
      <c r="C595" s="50"/>
      <c r="D595" s="50"/>
      <c r="E595" s="50"/>
    </row>
    <row r="596" spans="3:5" s="49" customFormat="1" x14ac:dyDescent="0.2">
      <c r="C596" s="50"/>
      <c r="D596" s="50"/>
      <c r="E596" s="50"/>
    </row>
    <row r="597" spans="3:5" s="49" customFormat="1" x14ac:dyDescent="0.2">
      <c r="C597" s="50"/>
      <c r="D597" s="50"/>
      <c r="E597" s="50"/>
    </row>
    <row r="598" spans="3:5" s="49" customFormat="1" x14ac:dyDescent="0.2">
      <c r="C598" s="50"/>
      <c r="D598" s="50"/>
      <c r="E598" s="50"/>
    </row>
    <row r="599" spans="3:5" s="49" customFormat="1" x14ac:dyDescent="0.2">
      <c r="C599" s="50"/>
      <c r="D599" s="50"/>
      <c r="E599" s="50"/>
    </row>
    <row r="600" spans="3:5" s="49" customFormat="1" x14ac:dyDescent="0.2">
      <c r="C600" s="50"/>
      <c r="D600" s="50"/>
      <c r="E600" s="50"/>
    </row>
    <row r="601" spans="3:5" s="49" customFormat="1" x14ac:dyDescent="0.2">
      <c r="C601" s="50"/>
      <c r="D601" s="50"/>
      <c r="E601" s="50"/>
    </row>
    <row r="602" spans="3:5" s="49" customFormat="1" x14ac:dyDescent="0.2">
      <c r="C602" s="50"/>
      <c r="D602" s="50"/>
      <c r="E602" s="50"/>
    </row>
    <row r="603" spans="3:5" s="49" customFormat="1" x14ac:dyDescent="0.2">
      <c r="C603" s="50"/>
      <c r="D603" s="50"/>
      <c r="E603" s="50"/>
    </row>
    <row r="604" spans="3:5" s="49" customFormat="1" x14ac:dyDescent="0.2">
      <c r="C604" s="50"/>
      <c r="D604" s="50"/>
      <c r="E604" s="50"/>
    </row>
    <row r="605" spans="3:5" s="49" customFormat="1" x14ac:dyDescent="0.2">
      <c r="C605" s="50"/>
      <c r="D605" s="50"/>
      <c r="E605" s="50"/>
    </row>
    <row r="606" spans="3:5" s="49" customFormat="1" x14ac:dyDescent="0.2">
      <c r="C606" s="50"/>
      <c r="D606" s="50"/>
      <c r="E606" s="50"/>
    </row>
    <row r="607" spans="3:5" s="49" customFormat="1" x14ac:dyDescent="0.2">
      <c r="C607" s="50"/>
      <c r="D607" s="50"/>
      <c r="E607" s="50"/>
    </row>
    <row r="608" spans="3:5" s="49" customFormat="1" x14ac:dyDescent="0.2">
      <c r="C608" s="50"/>
      <c r="D608" s="50"/>
      <c r="E608" s="50"/>
    </row>
    <row r="609" spans="3:5" s="49" customFormat="1" x14ac:dyDescent="0.2">
      <c r="C609" s="50"/>
      <c r="D609" s="50"/>
      <c r="E609" s="50"/>
    </row>
    <row r="610" spans="3:5" s="49" customFormat="1" x14ac:dyDescent="0.2">
      <c r="C610" s="50"/>
      <c r="D610" s="50"/>
      <c r="E610" s="50"/>
    </row>
    <row r="611" spans="3:5" s="49" customFormat="1" x14ac:dyDescent="0.2">
      <c r="C611" s="50"/>
      <c r="D611" s="50"/>
      <c r="E611" s="50"/>
    </row>
    <row r="612" spans="3:5" s="49" customFormat="1" x14ac:dyDescent="0.2">
      <c r="C612" s="50"/>
      <c r="D612" s="50"/>
      <c r="E612" s="50"/>
    </row>
    <row r="613" spans="3:5" s="49" customFormat="1" x14ac:dyDescent="0.2">
      <c r="C613" s="50"/>
      <c r="D613" s="50"/>
      <c r="E613" s="50"/>
    </row>
    <row r="614" spans="3:5" s="49" customFormat="1" x14ac:dyDescent="0.2">
      <c r="C614" s="50"/>
      <c r="D614" s="50"/>
      <c r="E614" s="50"/>
    </row>
    <row r="615" spans="3:5" s="49" customFormat="1" x14ac:dyDescent="0.2">
      <c r="C615" s="50"/>
      <c r="D615" s="50"/>
      <c r="E615" s="50"/>
    </row>
    <row r="616" spans="3:5" s="49" customFormat="1" x14ac:dyDescent="0.2">
      <c r="C616" s="50"/>
      <c r="D616" s="50"/>
      <c r="E616" s="50"/>
    </row>
    <row r="617" spans="3:5" s="49" customFormat="1" x14ac:dyDescent="0.2">
      <c r="C617" s="50"/>
      <c r="D617" s="50"/>
      <c r="E617" s="50"/>
    </row>
    <row r="618" spans="3:5" s="49" customFormat="1" x14ac:dyDescent="0.2">
      <c r="C618" s="50"/>
      <c r="D618" s="50"/>
      <c r="E618" s="50"/>
    </row>
    <row r="619" spans="3:5" s="49" customFormat="1" x14ac:dyDescent="0.2">
      <c r="C619" s="50"/>
      <c r="D619" s="50"/>
      <c r="E619" s="50"/>
    </row>
    <row r="620" spans="3:5" s="49" customFormat="1" x14ac:dyDescent="0.2">
      <c r="C620" s="50"/>
      <c r="D620" s="50"/>
      <c r="E620" s="50"/>
    </row>
    <row r="621" spans="3:5" s="49" customFormat="1" x14ac:dyDescent="0.2">
      <c r="C621" s="50"/>
      <c r="D621" s="50"/>
      <c r="E621" s="50"/>
    </row>
    <row r="622" spans="3:5" s="49" customFormat="1" x14ac:dyDescent="0.2">
      <c r="C622" s="50"/>
      <c r="D622" s="50"/>
      <c r="E622" s="50"/>
    </row>
    <row r="623" spans="3:5" s="49" customFormat="1" x14ac:dyDescent="0.2">
      <c r="C623" s="50"/>
      <c r="D623" s="50"/>
      <c r="E623" s="50"/>
    </row>
    <row r="624" spans="3:5" s="49" customFormat="1" x14ac:dyDescent="0.2">
      <c r="C624" s="50"/>
      <c r="D624" s="50"/>
      <c r="E624" s="50"/>
    </row>
    <row r="625" spans="3:5" s="49" customFormat="1" x14ac:dyDescent="0.2">
      <c r="C625" s="50"/>
      <c r="D625" s="50"/>
      <c r="E625" s="50"/>
    </row>
    <row r="626" spans="3:5" s="49" customFormat="1" x14ac:dyDescent="0.2">
      <c r="C626" s="50"/>
      <c r="D626" s="50"/>
      <c r="E626" s="50"/>
    </row>
    <row r="627" spans="3:5" s="49" customFormat="1" x14ac:dyDescent="0.2">
      <c r="C627" s="50"/>
      <c r="D627" s="50"/>
      <c r="E627" s="50"/>
    </row>
    <row r="628" spans="3:5" s="49" customFormat="1" x14ac:dyDescent="0.2">
      <c r="C628" s="50"/>
      <c r="D628" s="50"/>
      <c r="E628" s="50"/>
    </row>
    <row r="629" spans="3:5" s="49" customFormat="1" x14ac:dyDescent="0.2">
      <c r="C629" s="50"/>
      <c r="D629" s="50"/>
      <c r="E629" s="50"/>
    </row>
    <row r="630" spans="3:5" s="49" customFormat="1" x14ac:dyDescent="0.2">
      <c r="C630" s="50"/>
      <c r="D630" s="50"/>
      <c r="E630" s="50"/>
    </row>
    <row r="631" spans="3:5" s="49" customFormat="1" x14ac:dyDescent="0.2">
      <c r="C631" s="50"/>
      <c r="D631" s="50"/>
      <c r="E631" s="50"/>
    </row>
    <row r="632" spans="3:5" s="49" customFormat="1" x14ac:dyDescent="0.2">
      <c r="C632" s="50"/>
      <c r="D632" s="50"/>
      <c r="E632" s="50"/>
    </row>
    <row r="633" spans="3:5" s="49" customFormat="1" x14ac:dyDescent="0.2">
      <c r="C633" s="50"/>
      <c r="D633" s="50"/>
      <c r="E633" s="50"/>
    </row>
    <row r="634" spans="3:5" s="49" customFormat="1" x14ac:dyDescent="0.2">
      <c r="C634" s="50"/>
      <c r="D634" s="50"/>
      <c r="E634" s="50"/>
    </row>
    <row r="635" spans="3:5" s="49" customFormat="1" x14ac:dyDescent="0.2">
      <c r="C635" s="50"/>
      <c r="D635" s="50"/>
      <c r="E635" s="50"/>
    </row>
    <row r="636" spans="3:5" s="49" customFormat="1" x14ac:dyDescent="0.2">
      <c r="C636" s="50"/>
      <c r="D636" s="50"/>
      <c r="E636" s="50"/>
    </row>
    <row r="637" spans="3:5" s="49" customFormat="1" x14ac:dyDescent="0.2">
      <c r="C637" s="50"/>
      <c r="D637" s="50"/>
      <c r="E637" s="50"/>
    </row>
    <row r="638" spans="3:5" s="49" customFormat="1" x14ac:dyDescent="0.2">
      <c r="C638" s="50"/>
      <c r="D638" s="50"/>
      <c r="E638" s="50"/>
    </row>
    <row r="639" spans="3:5" s="49" customFormat="1" x14ac:dyDescent="0.2">
      <c r="C639" s="50"/>
      <c r="D639" s="50"/>
      <c r="E639" s="50"/>
    </row>
    <row r="640" spans="3:5" s="49" customFormat="1" x14ac:dyDescent="0.2">
      <c r="C640" s="50"/>
      <c r="D640" s="50"/>
      <c r="E640" s="50"/>
    </row>
    <row r="641" spans="3:5" s="49" customFormat="1" x14ac:dyDescent="0.2">
      <c r="C641" s="50"/>
      <c r="D641" s="50"/>
      <c r="E641" s="50"/>
    </row>
    <row r="642" spans="3:5" s="49" customFormat="1" x14ac:dyDescent="0.2">
      <c r="C642" s="50"/>
      <c r="D642" s="50"/>
      <c r="E642" s="50"/>
    </row>
    <row r="643" spans="3:5" s="49" customFormat="1" x14ac:dyDescent="0.2">
      <c r="C643" s="50"/>
      <c r="D643" s="50"/>
      <c r="E643" s="50"/>
    </row>
    <row r="644" spans="3:5" s="49" customFormat="1" x14ac:dyDescent="0.2">
      <c r="C644" s="50"/>
      <c r="D644" s="50"/>
      <c r="E644" s="50"/>
    </row>
    <row r="645" spans="3:5" s="49" customFormat="1" x14ac:dyDescent="0.2">
      <c r="C645" s="50"/>
      <c r="D645" s="50"/>
      <c r="E645" s="50"/>
    </row>
    <row r="646" spans="3:5" s="49" customFormat="1" x14ac:dyDescent="0.2">
      <c r="C646" s="50"/>
      <c r="D646" s="50"/>
      <c r="E646" s="50"/>
    </row>
    <row r="647" spans="3:5" s="49" customFormat="1" x14ac:dyDescent="0.2">
      <c r="C647" s="50"/>
      <c r="D647" s="50"/>
      <c r="E647" s="50"/>
    </row>
    <row r="648" spans="3:5" s="49" customFormat="1" x14ac:dyDescent="0.2">
      <c r="C648" s="50"/>
      <c r="D648" s="50"/>
      <c r="E648" s="50"/>
    </row>
    <row r="649" spans="3:5" s="49" customFormat="1" x14ac:dyDescent="0.2">
      <c r="C649" s="50"/>
      <c r="D649" s="50"/>
      <c r="E649" s="50"/>
    </row>
    <row r="650" spans="3:5" s="49" customFormat="1" x14ac:dyDescent="0.2">
      <c r="C650" s="50"/>
      <c r="D650" s="50"/>
      <c r="E650" s="50"/>
    </row>
    <row r="651" spans="3:5" s="49" customFormat="1" x14ac:dyDescent="0.2">
      <c r="C651" s="50"/>
      <c r="D651" s="50"/>
      <c r="E651" s="50"/>
    </row>
    <row r="652" spans="3:5" s="49" customFormat="1" x14ac:dyDescent="0.2">
      <c r="C652" s="50"/>
      <c r="D652" s="50"/>
      <c r="E652" s="50"/>
    </row>
    <row r="653" spans="3:5" s="49" customFormat="1" x14ac:dyDescent="0.2">
      <c r="C653" s="50"/>
      <c r="D653" s="50"/>
      <c r="E653" s="50"/>
    </row>
    <row r="654" spans="3:5" s="49" customFormat="1" x14ac:dyDescent="0.2">
      <c r="C654" s="50"/>
      <c r="D654" s="50"/>
      <c r="E654" s="50"/>
    </row>
    <row r="655" spans="3:5" s="49" customFormat="1" x14ac:dyDescent="0.2">
      <c r="C655" s="50"/>
      <c r="D655" s="50"/>
      <c r="E655" s="50"/>
    </row>
    <row r="656" spans="3:5" s="49" customFormat="1" x14ac:dyDescent="0.2">
      <c r="C656" s="50"/>
      <c r="D656" s="50"/>
      <c r="E656" s="50"/>
    </row>
    <row r="657" spans="3:5" s="49" customFormat="1" x14ac:dyDescent="0.2">
      <c r="C657" s="50"/>
      <c r="D657" s="50"/>
      <c r="E657" s="50"/>
    </row>
    <row r="658" spans="3:5" s="49" customFormat="1" x14ac:dyDescent="0.2">
      <c r="C658" s="50"/>
      <c r="D658" s="50"/>
      <c r="E658" s="50"/>
    </row>
    <row r="659" spans="3:5" s="49" customFormat="1" x14ac:dyDescent="0.2">
      <c r="C659" s="50"/>
      <c r="D659" s="50"/>
      <c r="E659" s="50"/>
    </row>
    <row r="660" spans="3:5" s="49" customFormat="1" x14ac:dyDescent="0.2">
      <c r="C660" s="50"/>
      <c r="D660" s="50"/>
      <c r="E660" s="50"/>
    </row>
    <row r="661" spans="3:5" s="49" customFormat="1" x14ac:dyDescent="0.2">
      <c r="C661" s="50"/>
      <c r="D661" s="50"/>
      <c r="E661" s="50"/>
    </row>
    <row r="662" spans="3:5" s="49" customFormat="1" x14ac:dyDescent="0.2">
      <c r="C662" s="50"/>
      <c r="D662" s="50"/>
      <c r="E662" s="50"/>
    </row>
    <row r="663" spans="3:5" s="49" customFormat="1" x14ac:dyDescent="0.2">
      <c r="C663" s="50"/>
      <c r="D663" s="50"/>
      <c r="E663" s="50"/>
    </row>
    <row r="664" spans="3:5" s="49" customFormat="1" x14ac:dyDescent="0.2">
      <c r="C664" s="50"/>
      <c r="D664" s="50"/>
      <c r="E664" s="50"/>
    </row>
    <row r="665" spans="3:5" s="49" customFormat="1" x14ac:dyDescent="0.2">
      <c r="C665" s="50"/>
      <c r="D665" s="50"/>
      <c r="E665" s="50"/>
    </row>
    <row r="666" spans="3:5" s="49" customFormat="1" x14ac:dyDescent="0.2">
      <c r="C666" s="50"/>
      <c r="D666" s="50"/>
      <c r="E666" s="50"/>
    </row>
    <row r="667" spans="3:5" s="49" customFormat="1" x14ac:dyDescent="0.2">
      <c r="C667" s="50"/>
      <c r="D667" s="50"/>
      <c r="E667" s="50"/>
    </row>
    <row r="668" spans="3:5" s="49" customFormat="1" x14ac:dyDescent="0.2">
      <c r="C668" s="50"/>
      <c r="D668" s="50"/>
      <c r="E668" s="50"/>
    </row>
    <row r="669" spans="3:5" s="49" customFormat="1" x14ac:dyDescent="0.2">
      <c r="C669" s="50"/>
      <c r="D669" s="50"/>
      <c r="E669" s="50"/>
    </row>
    <row r="670" spans="3:5" s="49" customFormat="1" x14ac:dyDescent="0.2">
      <c r="C670" s="50"/>
      <c r="D670" s="50"/>
      <c r="E670" s="50"/>
    </row>
    <row r="671" spans="3:5" s="49" customFormat="1" x14ac:dyDescent="0.2">
      <c r="C671" s="50"/>
      <c r="D671" s="50"/>
      <c r="E671" s="50"/>
    </row>
    <row r="672" spans="3:5" s="49" customFormat="1" x14ac:dyDescent="0.2">
      <c r="C672" s="50"/>
      <c r="D672" s="50"/>
      <c r="E672" s="50"/>
    </row>
    <row r="673" spans="3:5" s="49" customFormat="1" x14ac:dyDescent="0.2">
      <c r="C673" s="50"/>
      <c r="D673" s="50"/>
      <c r="E673" s="50"/>
    </row>
    <row r="674" spans="3:5" s="49" customFormat="1" x14ac:dyDescent="0.2">
      <c r="C674" s="50"/>
      <c r="D674" s="50"/>
      <c r="E674" s="50"/>
    </row>
    <row r="675" spans="3:5" s="49" customFormat="1" x14ac:dyDescent="0.2">
      <c r="C675" s="50"/>
      <c r="D675" s="50"/>
      <c r="E675" s="50"/>
    </row>
    <row r="676" spans="3:5" s="49" customFormat="1" x14ac:dyDescent="0.2">
      <c r="C676" s="50"/>
      <c r="D676" s="50"/>
      <c r="E676" s="50"/>
    </row>
    <row r="677" spans="3:5" s="49" customFormat="1" x14ac:dyDescent="0.2">
      <c r="C677" s="50"/>
      <c r="D677" s="50"/>
      <c r="E677" s="50"/>
    </row>
    <row r="678" spans="3:5" s="49" customFormat="1" x14ac:dyDescent="0.2">
      <c r="C678" s="50"/>
      <c r="D678" s="50"/>
      <c r="E678" s="50"/>
    </row>
    <row r="679" spans="3:5" s="49" customFormat="1" x14ac:dyDescent="0.2">
      <c r="C679" s="50"/>
      <c r="D679" s="50"/>
      <c r="E679" s="50"/>
    </row>
    <row r="680" spans="3:5" s="49" customFormat="1" x14ac:dyDescent="0.2">
      <c r="C680" s="50"/>
      <c r="D680" s="50"/>
      <c r="E680" s="50"/>
    </row>
    <row r="681" spans="3:5" s="49" customFormat="1" x14ac:dyDescent="0.2">
      <c r="C681" s="50"/>
      <c r="D681" s="50"/>
      <c r="E681" s="50"/>
    </row>
    <row r="682" spans="3:5" s="49" customFormat="1" x14ac:dyDescent="0.2">
      <c r="C682" s="50"/>
      <c r="D682" s="50"/>
      <c r="E682" s="50"/>
    </row>
    <row r="683" spans="3:5" s="49" customFormat="1" x14ac:dyDescent="0.2">
      <c r="C683" s="50"/>
      <c r="D683" s="50"/>
      <c r="E683" s="50"/>
    </row>
    <row r="684" spans="3:5" s="49" customFormat="1" x14ac:dyDescent="0.2">
      <c r="C684" s="50"/>
      <c r="D684" s="50"/>
      <c r="E684" s="50"/>
    </row>
    <row r="685" spans="3:5" s="49" customFormat="1" x14ac:dyDescent="0.2">
      <c r="C685" s="50"/>
      <c r="D685" s="50"/>
      <c r="E685" s="50"/>
    </row>
    <row r="686" spans="3:5" s="49" customFormat="1" x14ac:dyDescent="0.2">
      <c r="C686" s="50"/>
      <c r="D686" s="50"/>
      <c r="E686" s="50"/>
    </row>
    <row r="687" spans="3:5" s="49" customFormat="1" x14ac:dyDescent="0.2">
      <c r="C687" s="50"/>
      <c r="D687" s="50"/>
      <c r="E687" s="50"/>
    </row>
    <row r="688" spans="3:5" s="49" customFormat="1" x14ac:dyDescent="0.2">
      <c r="C688" s="50"/>
      <c r="D688" s="50"/>
      <c r="E688" s="50"/>
    </row>
    <row r="689" spans="3:5" s="49" customFormat="1" x14ac:dyDescent="0.2">
      <c r="C689" s="50"/>
      <c r="D689" s="50"/>
      <c r="E689" s="50"/>
    </row>
    <row r="690" spans="3:5" s="49" customFormat="1" x14ac:dyDescent="0.2">
      <c r="C690" s="50"/>
      <c r="D690" s="50"/>
      <c r="E690" s="50"/>
    </row>
    <row r="691" spans="3:5" s="49" customFormat="1" x14ac:dyDescent="0.2">
      <c r="C691" s="50"/>
      <c r="D691" s="50"/>
      <c r="E691" s="50"/>
    </row>
    <row r="692" spans="3:5" s="49" customFormat="1" x14ac:dyDescent="0.2">
      <c r="C692" s="50"/>
      <c r="D692" s="50"/>
      <c r="E692" s="50"/>
    </row>
    <row r="693" spans="3:5" s="49" customFormat="1" x14ac:dyDescent="0.2">
      <c r="C693" s="50"/>
      <c r="D693" s="50"/>
      <c r="E693" s="50"/>
    </row>
    <row r="694" spans="3:5" s="49" customFormat="1" x14ac:dyDescent="0.2">
      <c r="C694" s="50"/>
      <c r="D694" s="50"/>
      <c r="E694" s="50"/>
    </row>
    <row r="695" spans="3:5" s="49" customFormat="1" x14ac:dyDescent="0.2">
      <c r="C695" s="50"/>
      <c r="D695" s="50"/>
      <c r="E695" s="50"/>
    </row>
    <row r="696" spans="3:5" s="49" customFormat="1" x14ac:dyDescent="0.2">
      <c r="C696" s="50"/>
      <c r="D696" s="50"/>
      <c r="E696" s="50"/>
    </row>
    <row r="697" spans="3:5" s="49" customFormat="1" x14ac:dyDescent="0.2">
      <c r="C697" s="50"/>
      <c r="D697" s="50"/>
      <c r="E697" s="50"/>
    </row>
    <row r="698" spans="3:5" s="49" customFormat="1" x14ac:dyDescent="0.2">
      <c r="C698" s="50"/>
      <c r="D698" s="50"/>
      <c r="E698" s="50"/>
    </row>
    <row r="699" spans="3:5" s="49" customFormat="1" x14ac:dyDescent="0.2">
      <c r="C699" s="50"/>
      <c r="D699" s="50"/>
      <c r="E699" s="50"/>
    </row>
    <row r="700" spans="3:5" s="49" customFormat="1" x14ac:dyDescent="0.2">
      <c r="C700" s="50"/>
      <c r="D700" s="50"/>
      <c r="E700" s="50"/>
    </row>
    <row r="701" spans="3:5" s="49" customFormat="1" x14ac:dyDescent="0.2">
      <c r="C701" s="50"/>
      <c r="D701" s="50"/>
      <c r="E701" s="50"/>
    </row>
    <row r="702" spans="3:5" s="49" customFormat="1" x14ac:dyDescent="0.2">
      <c r="C702" s="50"/>
      <c r="D702" s="50"/>
      <c r="E702" s="50"/>
    </row>
    <row r="703" spans="3:5" s="49" customFormat="1" x14ac:dyDescent="0.2">
      <c r="C703" s="50"/>
      <c r="D703" s="50"/>
      <c r="E703" s="50"/>
    </row>
  </sheetData>
  <mergeCells count="39">
    <mergeCell ref="A39:B39"/>
    <mergeCell ref="A17:A18"/>
    <mergeCell ref="B17:B18"/>
    <mergeCell ref="C17:C18"/>
    <mergeCell ref="C34:K34"/>
    <mergeCell ref="C32:K32"/>
    <mergeCell ref="C33:K33"/>
    <mergeCell ref="A6:B6"/>
    <mergeCell ref="C6:N6"/>
    <mergeCell ref="A8:B8"/>
    <mergeCell ref="D17:D18"/>
    <mergeCell ref="C7:N7"/>
    <mergeCell ref="A12:B12"/>
    <mergeCell ref="C12:N12"/>
    <mergeCell ref="A9:B9"/>
    <mergeCell ref="N13:O13"/>
    <mergeCell ref="O15:P15"/>
    <mergeCell ref="A13:G13"/>
    <mergeCell ref="K13:M13"/>
    <mergeCell ref="I15:K15"/>
    <mergeCell ref="E17:E18"/>
    <mergeCell ref="F17:K17"/>
    <mergeCell ref="L17:P17"/>
    <mergeCell ref="O1:P1"/>
    <mergeCell ref="A36:B36"/>
    <mergeCell ref="G36:H36"/>
    <mergeCell ref="D36:E36"/>
    <mergeCell ref="I36:M36"/>
    <mergeCell ref="N36:O36"/>
    <mergeCell ref="C8:N8"/>
    <mergeCell ref="D2:H2"/>
    <mergeCell ref="C3:N3"/>
    <mergeCell ref="C4:N4"/>
    <mergeCell ref="A7:B7"/>
    <mergeCell ref="A10:B10"/>
    <mergeCell ref="C10:N10"/>
    <mergeCell ref="A11:B11"/>
    <mergeCell ref="C11:N11"/>
    <mergeCell ref="C9:N9"/>
  </mergeCells>
  <phoneticPr fontId="0" type="noConversion"/>
  <pageMargins left="0.35" right="0.56000000000000005" top="0.52" bottom="0.51" header="0.5" footer="0.52"/>
  <pageSetup paperSize="9" scale="79" orientation="landscape" horizont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9"/>
  <sheetViews>
    <sheetView showZeros="0" zoomScale="130" zoomScaleNormal="130" zoomScaleSheetLayoutView="100" workbookViewId="0">
      <selection activeCell="D8" sqref="D8:J8"/>
    </sheetView>
  </sheetViews>
  <sheetFormatPr defaultRowHeight="12.75" x14ac:dyDescent="0.2"/>
  <cols>
    <col min="1" max="1" width="3.7109375" style="2" customWidth="1"/>
    <col min="2" max="2" width="4.85546875" style="2" customWidth="1"/>
    <col min="3" max="3" width="8" style="2" customWidth="1"/>
    <col min="4" max="4" width="35.5703125" style="2" customWidth="1"/>
    <col min="5" max="5" width="6.28515625" style="2" customWidth="1"/>
    <col min="6" max="6" width="9.85546875" style="2" customWidth="1"/>
    <col min="7" max="7" width="9" style="2" customWidth="1"/>
    <col min="8" max="8" width="8.85546875" style="2" customWidth="1"/>
    <col min="9" max="10" width="8.7109375" style="2" customWidth="1"/>
    <col min="11" max="11" width="19.28515625" style="2" customWidth="1"/>
    <col min="12" max="16384" width="9.140625" style="2"/>
  </cols>
  <sheetData>
    <row r="1" spans="1:10" x14ac:dyDescent="0.2">
      <c r="D1" s="11"/>
      <c r="E1" s="4"/>
      <c r="F1" s="4"/>
      <c r="G1" s="4"/>
      <c r="H1" s="246" t="s">
        <v>23</v>
      </c>
      <c r="I1" s="246"/>
      <c r="J1" s="246"/>
    </row>
    <row r="2" spans="1:10" ht="14.25" x14ac:dyDescent="0.2">
      <c r="A2" s="261" t="s">
        <v>24</v>
      </c>
      <c r="B2" s="261"/>
      <c r="C2" s="261"/>
      <c r="D2" s="261"/>
      <c r="E2" s="261"/>
      <c r="F2" s="261"/>
      <c r="G2" s="261"/>
      <c r="H2" s="261"/>
      <c r="I2" s="261"/>
      <c r="J2" s="261"/>
    </row>
    <row r="3" spans="1:10" x14ac:dyDescent="0.2">
      <c r="A3" s="262"/>
      <c r="B3" s="262"/>
      <c r="C3" s="262"/>
      <c r="D3" s="262"/>
      <c r="E3" s="262"/>
      <c r="F3" s="262"/>
      <c r="G3" s="262"/>
      <c r="H3" s="262"/>
      <c r="I3" s="262"/>
      <c r="J3" s="262"/>
    </row>
    <row r="4" spans="1:10" x14ac:dyDescent="0.2">
      <c r="A4" s="263" t="s">
        <v>25</v>
      </c>
      <c r="B4" s="263"/>
      <c r="C4" s="263"/>
      <c r="D4" s="263"/>
      <c r="E4" s="263"/>
      <c r="F4" s="263"/>
      <c r="G4" s="263"/>
      <c r="H4" s="263"/>
      <c r="I4" s="263"/>
      <c r="J4" s="263"/>
    </row>
    <row r="5" spans="1:10" x14ac:dyDescent="0.2">
      <c r="A5" s="18"/>
      <c r="B5" s="18"/>
      <c r="C5" s="18"/>
      <c r="D5" s="18"/>
      <c r="E5" s="18"/>
      <c r="F5" s="18"/>
      <c r="G5" s="18"/>
      <c r="H5" s="18"/>
      <c r="I5" s="18"/>
      <c r="J5" s="18"/>
    </row>
    <row r="6" spans="1:10" ht="31.5" customHeight="1" x14ac:dyDescent="0.2">
      <c r="A6" s="250" t="s">
        <v>2</v>
      </c>
      <c r="B6" s="250"/>
      <c r="C6" s="250"/>
      <c r="D6" s="252" t="str">
        <f>PBK!C14</f>
        <v>Jelgavas pilsētas pašvaldības izglītības iestādes “Jelgavas 5. vidusskola”</v>
      </c>
      <c r="E6" s="252"/>
      <c r="F6" s="252"/>
      <c r="G6" s="252"/>
      <c r="H6" s="252"/>
      <c r="I6" s="252"/>
      <c r="J6" s="252"/>
    </row>
    <row r="7" spans="1:10" s="19" customFormat="1" ht="31.5" customHeight="1" x14ac:dyDescent="0.2">
      <c r="A7" s="251" t="s">
        <v>3</v>
      </c>
      <c r="B7" s="251"/>
      <c r="C7" s="251"/>
      <c r="D7" s="252" t="s">
        <v>355</v>
      </c>
      <c r="E7" s="252"/>
      <c r="F7" s="252"/>
      <c r="G7" s="252"/>
      <c r="H7" s="252"/>
      <c r="I7" s="252"/>
      <c r="J7" s="252"/>
    </row>
    <row r="8" spans="1:10" s="19" customFormat="1" ht="15" customHeight="1" x14ac:dyDescent="0.2">
      <c r="A8" s="251" t="str">
        <f>PBK!B15</f>
        <v>Būves adrese:</v>
      </c>
      <c r="B8" s="251"/>
      <c r="C8" s="251"/>
      <c r="D8" s="253" t="str">
        <f>PBK!C15</f>
        <v>Aspazijas iela 20, Jelgava</v>
      </c>
      <c r="E8" s="253"/>
      <c r="F8" s="253"/>
      <c r="G8" s="253"/>
      <c r="H8" s="253"/>
      <c r="I8" s="253"/>
      <c r="J8" s="253"/>
    </row>
    <row r="9" spans="1:10" s="19" customFormat="1" ht="15" customHeight="1" x14ac:dyDescent="0.2">
      <c r="A9" s="251" t="s">
        <v>12</v>
      </c>
      <c r="B9" s="251"/>
      <c r="C9" s="251"/>
      <c r="D9" s="253" t="str">
        <f>PBK!C16</f>
        <v>Jelgavas pilsētas pašvaldības izglītības iestādes “Jelgavas 5. vidusskola”</v>
      </c>
      <c r="E9" s="253"/>
      <c r="F9" s="253"/>
      <c r="G9" s="253"/>
      <c r="H9" s="253"/>
      <c r="I9" s="253"/>
      <c r="J9" s="253"/>
    </row>
    <row r="10" spans="1:10" s="19" customFormat="1" ht="15" customHeight="1" x14ac:dyDescent="0.2">
      <c r="A10" s="251" t="s">
        <v>5</v>
      </c>
      <c r="B10" s="251"/>
      <c r="C10" s="251"/>
      <c r="D10" s="266">
        <f>PBK!C17</f>
        <v>0</v>
      </c>
      <c r="E10" s="266"/>
      <c r="F10" s="266"/>
      <c r="G10" s="266"/>
      <c r="H10" s="266"/>
      <c r="I10" s="266"/>
      <c r="J10" s="266"/>
    </row>
    <row r="11" spans="1:10" s="19" customFormat="1" ht="15" customHeight="1" x14ac:dyDescent="0.2">
      <c r="A11" s="251" t="s">
        <v>13</v>
      </c>
      <c r="B11" s="251"/>
      <c r="C11" s="251"/>
      <c r="D11" s="254">
        <f>PBK!C18</f>
        <v>0</v>
      </c>
      <c r="E11" s="254"/>
      <c r="F11" s="254"/>
      <c r="G11" s="254"/>
      <c r="H11" s="254"/>
      <c r="I11" s="254"/>
      <c r="J11" s="254"/>
    </row>
    <row r="12" spans="1:10" s="19" customFormat="1" ht="15" x14ac:dyDescent="0.25">
      <c r="A12" s="20"/>
      <c r="B12" s="20"/>
      <c r="C12" s="20"/>
      <c r="D12" s="20"/>
      <c r="E12" s="20"/>
      <c r="F12" s="20"/>
      <c r="G12" s="21"/>
      <c r="H12" s="21"/>
      <c r="I12" s="21"/>
      <c r="J12" s="21"/>
    </row>
    <row r="13" spans="1:10" s="19" customFormat="1" ht="15" x14ac:dyDescent="0.25">
      <c r="A13" s="20"/>
      <c r="B13" s="20"/>
      <c r="C13" s="20"/>
      <c r="D13" s="22" t="s">
        <v>71</v>
      </c>
      <c r="E13" s="264"/>
      <c r="F13" s="265"/>
      <c r="G13" s="21"/>
      <c r="H13" s="21"/>
      <c r="I13" s="21"/>
      <c r="J13" s="21"/>
    </row>
    <row r="14" spans="1:10" s="19" customFormat="1" ht="15" x14ac:dyDescent="0.25">
      <c r="A14" s="20"/>
      <c r="B14" s="20"/>
      <c r="C14" s="20"/>
      <c r="D14" s="22" t="s">
        <v>26</v>
      </c>
      <c r="E14" s="255">
        <f>J33</f>
        <v>0</v>
      </c>
      <c r="F14" s="254"/>
      <c r="G14" s="21"/>
      <c r="H14" s="21"/>
      <c r="I14" s="21"/>
      <c r="J14" s="21"/>
    </row>
    <row r="15" spans="1:10" s="19" customFormat="1" ht="15" x14ac:dyDescent="0.25">
      <c r="A15" s="20"/>
      <c r="B15" s="20"/>
      <c r="C15" s="20"/>
      <c r="D15" s="20"/>
      <c r="E15" s="20"/>
      <c r="F15" s="20"/>
      <c r="G15" s="21"/>
      <c r="H15" s="21"/>
      <c r="I15" s="21"/>
      <c r="J15" s="21"/>
    </row>
    <row r="16" spans="1:10" s="19" customFormat="1" ht="15" x14ac:dyDescent="0.25">
      <c r="A16" s="20"/>
      <c r="B16" s="20"/>
      <c r="C16" s="20"/>
      <c r="D16" s="23" t="s">
        <v>351</v>
      </c>
      <c r="E16" s="24"/>
      <c r="F16" s="234"/>
      <c r="G16" s="234"/>
      <c r="H16" s="234"/>
      <c r="I16" s="21"/>
      <c r="J16" s="21"/>
    </row>
    <row r="17" spans="1:11" ht="13.5" thickBot="1" x14ac:dyDescent="0.25"/>
    <row r="18" spans="1:11" ht="20.25" customHeight="1" x14ac:dyDescent="0.2">
      <c r="A18" s="242" t="s">
        <v>1</v>
      </c>
      <c r="B18" s="244" t="s">
        <v>27</v>
      </c>
      <c r="C18" s="244" t="s">
        <v>28</v>
      </c>
      <c r="D18" s="247" t="s">
        <v>29</v>
      </c>
      <c r="E18" s="259"/>
      <c r="F18" s="247" t="s">
        <v>72</v>
      </c>
      <c r="G18" s="247" t="s">
        <v>30</v>
      </c>
      <c r="H18" s="247"/>
      <c r="I18" s="247"/>
      <c r="J18" s="248" t="s">
        <v>31</v>
      </c>
    </row>
    <row r="19" spans="1:11" ht="51" customHeight="1" thickBot="1" x14ac:dyDescent="0.25">
      <c r="A19" s="243"/>
      <c r="B19" s="245"/>
      <c r="C19" s="245"/>
      <c r="D19" s="258"/>
      <c r="E19" s="260"/>
      <c r="F19" s="258"/>
      <c r="G19" s="25" t="s">
        <v>73</v>
      </c>
      <c r="H19" s="25" t="s">
        <v>74</v>
      </c>
      <c r="I19" s="25" t="s">
        <v>75</v>
      </c>
      <c r="J19" s="249"/>
    </row>
    <row r="20" spans="1:11" s="31" customFormat="1" x14ac:dyDescent="0.2">
      <c r="A20" s="26"/>
      <c r="B20" s="27"/>
      <c r="C20" s="27"/>
      <c r="D20" s="28" t="s">
        <v>32</v>
      </c>
      <c r="E20" s="28"/>
      <c r="F20" s="29"/>
      <c r="G20" s="29"/>
      <c r="H20" s="29"/>
      <c r="I20" s="29"/>
      <c r="J20" s="30"/>
    </row>
    <row r="21" spans="1:11" s="31" customFormat="1" ht="14.25" customHeight="1" x14ac:dyDescent="0.2">
      <c r="A21" s="32">
        <v>1</v>
      </c>
      <c r="B21" s="33" t="s">
        <v>33</v>
      </c>
      <c r="C21" s="33" t="s">
        <v>92</v>
      </c>
      <c r="D21" s="34" t="s">
        <v>93</v>
      </c>
      <c r="E21" s="35"/>
      <c r="F21" s="36">
        <f t="shared" ref="F21:F26" si="0">G21+H21+I21</f>
        <v>0</v>
      </c>
      <c r="G21" s="36">
        <f>DEM!M62</f>
        <v>0</v>
      </c>
      <c r="H21" s="36">
        <f>DEM!N62</f>
        <v>0</v>
      </c>
      <c r="I21" s="36">
        <f>DEM!O62</f>
        <v>0</v>
      </c>
      <c r="J21" s="37">
        <f>DEM!L60</f>
        <v>0</v>
      </c>
    </row>
    <row r="22" spans="1:11" s="31" customFormat="1" ht="14.25" customHeight="1" x14ac:dyDescent="0.2">
      <c r="A22" s="32">
        <v>2</v>
      </c>
      <c r="B22" s="33" t="s">
        <v>68</v>
      </c>
      <c r="C22" s="33" t="s">
        <v>96</v>
      </c>
      <c r="D22" s="34" t="s">
        <v>95</v>
      </c>
      <c r="E22" s="35"/>
      <c r="F22" s="36">
        <f t="shared" si="0"/>
        <v>0</v>
      </c>
      <c r="G22" s="36">
        <f>GR!M56</f>
        <v>0</v>
      </c>
      <c r="H22" s="36">
        <f>GR!N56</f>
        <v>0</v>
      </c>
      <c r="I22" s="36">
        <f>GR!O56</f>
        <v>0</v>
      </c>
      <c r="J22" s="37">
        <f>GR!L54</f>
        <v>0</v>
      </c>
    </row>
    <row r="23" spans="1:11" s="31" customFormat="1" ht="14.25" customHeight="1" x14ac:dyDescent="0.2">
      <c r="A23" s="32">
        <v>3</v>
      </c>
      <c r="B23" s="33" t="s">
        <v>69</v>
      </c>
      <c r="C23" s="33" t="s">
        <v>106</v>
      </c>
      <c r="D23" s="34" t="s">
        <v>107</v>
      </c>
      <c r="E23" s="35"/>
      <c r="F23" s="36">
        <f t="shared" si="0"/>
        <v>0</v>
      </c>
      <c r="G23" s="36">
        <f>GRIE!M59</f>
        <v>0</v>
      </c>
      <c r="H23" s="36">
        <f>GRIE!N59</f>
        <v>0</v>
      </c>
      <c r="I23" s="36">
        <f>GRIE!O59</f>
        <v>0</v>
      </c>
      <c r="J23" s="37">
        <f>GRIE!L57</f>
        <v>0</v>
      </c>
    </row>
    <row r="24" spans="1:11" s="31" customFormat="1" ht="14.25" customHeight="1" x14ac:dyDescent="0.2">
      <c r="A24" s="32">
        <v>4</v>
      </c>
      <c r="B24" s="33" t="s">
        <v>134</v>
      </c>
      <c r="C24" s="33" t="s">
        <v>136</v>
      </c>
      <c r="D24" s="34" t="s">
        <v>135</v>
      </c>
      <c r="E24" s="35"/>
      <c r="F24" s="36">
        <f t="shared" si="0"/>
        <v>0</v>
      </c>
      <c r="G24" s="36">
        <f>SIE!M109</f>
        <v>0</v>
      </c>
      <c r="H24" s="36">
        <f>SIE!N109</f>
        <v>0</v>
      </c>
      <c r="I24" s="36">
        <f>SIE!O109</f>
        <v>0</v>
      </c>
      <c r="J24" s="37">
        <f>SIE!L107</f>
        <v>0</v>
      </c>
    </row>
    <row r="25" spans="1:11" s="31" customFormat="1" ht="14.25" customHeight="1" x14ac:dyDescent="0.2">
      <c r="A25" s="32">
        <v>5</v>
      </c>
      <c r="B25" s="33" t="s">
        <v>137</v>
      </c>
      <c r="C25" s="33" t="s">
        <v>178</v>
      </c>
      <c r="D25" s="34" t="s">
        <v>232</v>
      </c>
      <c r="E25" s="35"/>
      <c r="F25" s="36">
        <f t="shared" si="0"/>
        <v>0</v>
      </c>
      <c r="G25" s="36">
        <f>'L D'!M29</f>
        <v>0</v>
      </c>
      <c r="H25" s="36">
        <f>'L D'!N29</f>
        <v>0</v>
      </c>
      <c r="I25" s="36">
        <f>'L D'!O29</f>
        <v>0</v>
      </c>
      <c r="J25" s="37">
        <f>'L D'!L27</f>
        <v>0</v>
      </c>
    </row>
    <row r="26" spans="1:11" s="31" customFormat="1" ht="14.25" customHeight="1" x14ac:dyDescent="0.2">
      <c r="A26" s="32">
        <v>6</v>
      </c>
      <c r="B26" s="33" t="s">
        <v>169</v>
      </c>
      <c r="C26" s="33" t="s">
        <v>171</v>
      </c>
      <c r="D26" s="34" t="s">
        <v>170</v>
      </c>
      <c r="E26" s="35"/>
      <c r="F26" s="36">
        <f t="shared" si="0"/>
        <v>0</v>
      </c>
      <c r="G26" s="36">
        <f>CITI!M45</f>
        <v>0</v>
      </c>
      <c r="H26" s="36">
        <f>CITI!N45</f>
        <v>0</v>
      </c>
      <c r="I26" s="36">
        <f>CITI!O45</f>
        <v>0</v>
      </c>
      <c r="J26" s="37">
        <f>CITI!L43</f>
        <v>0</v>
      </c>
    </row>
    <row r="27" spans="1:11" s="31" customFormat="1" x14ac:dyDescent="0.2">
      <c r="A27" s="32"/>
      <c r="B27" s="33"/>
      <c r="C27" s="33"/>
      <c r="D27" s="145" t="s">
        <v>175</v>
      </c>
      <c r="E27" s="145"/>
      <c r="F27" s="36"/>
      <c r="G27" s="36"/>
      <c r="H27" s="36"/>
      <c r="I27" s="36"/>
      <c r="J27" s="37"/>
    </row>
    <row r="28" spans="1:11" s="31" customFormat="1" ht="14.25" customHeight="1" x14ac:dyDescent="0.2">
      <c r="A28" s="32">
        <v>7</v>
      </c>
      <c r="B28" s="33" t="s">
        <v>89</v>
      </c>
      <c r="C28" s="33" t="s">
        <v>177</v>
      </c>
      <c r="D28" s="34" t="s">
        <v>176</v>
      </c>
      <c r="E28" s="35"/>
      <c r="F28" s="36">
        <f>G28+H28+I28</f>
        <v>0</v>
      </c>
      <c r="G28" s="36">
        <f>EL!M48</f>
        <v>0</v>
      </c>
      <c r="H28" s="36">
        <f>EL!N48</f>
        <v>0</v>
      </c>
      <c r="I28" s="36">
        <f>EL!O48</f>
        <v>0</v>
      </c>
      <c r="J28" s="37">
        <f>EL!L46</f>
        <v>0</v>
      </c>
    </row>
    <row r="29" spans="1:11" s="31" customFormat="1" ht="14.25" customHeight="1" x14ac:dyDescent="0.2">
      <c r="A29" s="32">
        <v>8</v>
      </c>
      <c r="B29" s="33" t="s">
        <v>90</v>
      </c>
      <c r="C29" s="33" t="s">
        <v>271</v>
      </c>
      <c r="D29" s="34" t="s">
        <v>268</v>
      </c>
      <c r="E29" s="35"/>
      <c r="F29" s="36">
        <f>G29+H29+I29</f>
        <v>0</v>
      </c>
      <c r="G29" s="36">
        <f>VENT!M55</f>
        <v>0</v>
      </c>
      <c r="H29" s="36">
        <f>VENT!N55</f>
        <v>0</v>
      </c>
      <c r="I29" s="36">
        <f>VENT!O55</f>
        <v>0</v>
      </c>
      <c r="J29" s="37">
        <f>VENT!L53</f>
        <v>0</v>
      </c>
      <c r="K29" s="184"/>
    </row>
    <row r="30" spans="1:11" s="31" customFormat="1" ht="23.25" customHeight="1" x14ac:dyDescent="0.2">
      <c r="A30" s="32">
        <v>9</v>
      </c>
      <c r="B30" s="33" t="s">
        <v>272</v>
      </c>
      <c r="C30" s="33" t="s">
        <v>321</v>
      </c>
      <c r="D30" s="34" t="s">
        <v>319</v>
      </c>
      <c r="E30" s="35"/>
      <c r="F30" s="36">
        <f>G30+H30+I30</f>
        <v>0</v>
      </c>
      <c r="G30" s="36">
        <f>UAS!M35</f>
        <v>0</v>
      </c>
      <c r="H30" s="36">
        <f>UAS!N35</f>
        <v>0</v>
      </c>
      <c r="I30" s="36">
        <f>UAS!O35</f>
        <v>0</v>
      </c>
      <c r="J30" s="37">
        <f>UAS!L33</f>
        <v>0</v>
      </c>
    </row>
    <row r="31" spans="1:11" s="31" customFormat="1" ht="15" customHeight="1" x14ac:dyDescent="0.2">
      <c r="A31" s="32">
        <v>10</v>
      </c>
      <c r="B31" s="33" t="s">
        <v>322</v>
      </c>
      <c r="C31" s="33" t="s">
        <v>324</v>
      </c>
      <c r="D31" s="34" t="str">
        <f>DTT!C20</f>
        <v>DATORTĪKLU IZBŪVE</v>
      </c>
      <c r="E31" s="35"/>
      <c r="F31" s="36">
        <f>G31+H31+I31</f>
        <v>0</v>
      </c>
      <c r="G31" s="36">
        <f>DTT!M34</f>
        <v>0</v>
      </c>
      <c r="H31" s="36">
        <f>DTT!N34</f>
        <v>0</v>
      </c>
      <c r="I31" s="36">
        <f>DTT!O34</f>
        <v>0</v>
      </c>
      <c r="J31" s="37">
        <f>DTT!L32</f>
        <v>0</v>
      </c>
    </row>
    <row r="32" spans="1:11" s="39" customFormat="1" ht="13.5" thickBot="1" x14ac:dyDescent="0.25">
      <c r="A32" s="177"/>
      <c r="B32" s="146"/>
      <c r="C32" s="178"/>
      <c r="D32" s="179"/>
      <c r="E32" s="180"/>
      <c r="F32" s="147">
        <f>G32+H32+I32</f>
        <v>0</v>
      </c>
      <c r="G32" s="181"/>
      <c r="H32" s="181"/>
      <c r="I32" s="181"/>
      <c r="J32" s="182"/>
    </row>
    <row r="33" spans="1:25" ht="13.5" thickBot="1" x14ac:dyDescent="0.25">
      <c r="A33" s="256" t="s">
        <v>17</v>
      </c>
      <c r="B33" s="257"/>
      <c r="C33" s="257"/>
      <c r="D33" s="257"/>
      <c r="E33" s="174"/>
      <c r="F33" s="175">
        <f>SUM(F21:F32)</f>
        <v>0</v>
      </c>
      <c r="G33" s="176">
        <f>SUM(G21:G32)</f>
        <v>0</v>
      </c>
      <c r="H33" s="176">
        <f>SUM(H21:H32)</f>
        <v>0</v>
      </c>
      <c r="I33" s="176">
        <f>SUM(I21:I32)</f>
        <v>0</v>
      </c>
      <c r="J33" s="176">
        <f>SUM(J21:J32)</f>
        <v>0</v>
      </c>
    </row>
    <row r="34" spans="1:25" x14ac:dyDescent="0.2">
      <c r="A34" s="240" t="s">
        <v>34</v>
      </c>
      <c r="B34" s="241"/>
      <c r="C34" s="241"/>
      <c r="D34" s="241"/>
      <c r="E34" s="40" t="s">
        <v>349</v>
      </c>
      <c r="F34" s="41"/>
    </row>
    <row r="35" spans="1:25" x14ac:dyDescent="0.2">
      <c r="A35" s="236" t="s">
        <v>35</v>
      </c>
      <c r="B35" s="228"/>
      <c r="C35" s="228"/>
      <c r="D35" s="228"/>
      <c r="E35" s="42"/>
      <c r="F35" s="38"/>
    </row>
    <row r="36" spans="1:25" x14ac:dyDescent="0.2">
      <c r="A36" s="237" t="s">
        <v>36</v>
      </c>
      <c r="B36" s="229"/>
      <c r="C36" s="229"/>
      <c r="D36" s="229"/>
      <c r="E36" s="43" t="s">
        <v>349</v>
      </c>
      <c r="F36" s="38"/>
    </row>
    <row r="37" spans="1:25" ht="15.75" x14ac:dyDescent="0.25">
      <c r="A37" s="237" t="s">
        <v>37</v>
      </c>
      <c r="B37" s="229"/>
      <c r="C37" s="229"/>
      <c r="D37" s="229"/>
      <c r="E37" s="44">
        <v>0.2359</v>
      </c>
      <c r="F37" s="38">
        <f>SUM(G21:G32)*E37</f>
        <v>0</v>
      </c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</row>
    <row r="38" spans="1:25" ht="13.5" thickBot="1" x14ac:dyDescent="0.25">
      <c r="A38" s="238" t="s">
        <v>38</v>
      </c>
      <c r="B38" s="239"/>
      <c r="C38" s="239"/>
      <c r="D38" s="239"/>
      <c r="E38" s="45"/>
      <c r="F38" s="46">
        <f>F37+F36+F35+F34+F33</f>
        <v>0</v>
      </c>
      <c r="H38" s="235"/>
      <c r="I38" s="235"/>
      <c r="K38" s="47"/>
    </row>
    <row r="39" spans="1:25" x14ac:dyDescent="0.2">
      <c r="H39" s="48"/>
    </row>
    <row r="40" spans="1:25" x14ac:dyDescent="0.2">
      <c r="H40" s="48"/>
    </row>
    <row r="41" spans="1:25" x14ac:dyDescent="0.2">
      <c r="A41" s="230" t="s">
        <v>18</v>
      </c>
      <c r="B41" s="230"/>
      <c r="C41" s="230"/>
      <c r="D41" s="14">
        <f>PBK!C28</f>
        <v>0</v>
      </c>
      <c r="F41" s="233">
        <f>PBK!D28</f>
        <v>0</v>
      </c>
      <c r="G41" s="230"/>
    </row>
    <row r="42" spans="1:25" x14ac:dyDescent="0.2">
      <c r="D42" s="16" t="s">
        <v>19</v>
      </c>
    </row>
    <row r="43" spans="1:25" x14ac:dyDescent="0.2">
      <c r="D43" s="16"/>
    </row>
    <row r="44" spans="1:25" x14ac:dyDescent="0.2">
      <c r="A44" s="230" t="s">
        <v>20</v>
      </c>
      <c r="B44" s="230"/>
      <c r="C44" s="230"/>
      <c r="D44" s="2">
        <f>PBK!C31</f>
        <v>0</v>
      </c>
    </row>
    <row r="46" spans="1:25" x14ac:dyDescent="0.2">
      <c r="A46" s="230" t="s">
        <v>39</v>
      </c>
      <c r="B46" s="230"/>
      <c r="C46" s="230"/>
      <c r="D46" s="14">
        <f>D41</f>
        <v>0</v>
      </c>
      <c r="F46" s="233">
        <f>F41</f>
        <v>0</v>
      </c>
      <c r="G46" s="230"/>
    </row>
    <row r="47" spans="1:25" x14ac:dyDescent="0.2">
      <c r="D47" s="16" t="s">
        <v>19</v>
      </c>
    </row>
    <row r="49" spans="1:4" x14ac:dyDescent="0.2">
      <c r="A49" s="230" t="str">
        <f>A44</f>
        <v>Sertifikāta Nr.:</v>
      </c>
      <c r="B49" s="230"/>
      <c r="C49" s="230"/>
      <c r="D49" s="2">
        <f>D44</f>
        <v>0</v>
      </c>
    </row>
  </sheetData>
  <mergeCells count="40">
    <mergeCell ref="E18:E19"/>
    <mergeCell ref="A2:J2"/>
    <mergeCell ref="A3:J3"/>
    <mergeCell ref="A4:J4"/>
    <mergeCell ref="E13:F13"/>
    <mergeCell ref="D18:D19"/>
    <mergeCell ref="C18:C19"/>
    <mergeCell ref="D10:J10"/>
    <mergeCell ref="H1:J1"/>
    <mergeCell ref="G18:I18"/>
    <mergeCell ref="J18:J19"/>
    <mergeCell ref="A6:C6"/>
    <mergeCell ref="A7:C7"/>
    <mergeCell ref="A8:C8"/>
    <mergeCell ref="A9:C9"/>
    <mergeCell ref="D6:J6"/>
    <mergeCell ref="D7:J7"/>
    <mergeCell ref="D8:J8"/>
    <mergeCell ref="D9:J9"/>
    <mergeCell ref="A11:C11"/>
    <mergeCell ref="D11:J11"/>
    <mergeCell ref="E14:F14"/>
    <mergeCell ref="A10:C10"/>
    <mergeCell ref="F18:F19"/>
    <mergeCell ref="A46:C46"/>
    <mergeCell ref="F46:G46"/>
    <mergeCell ref="A49:C49"/>
    <mergeCell ref="F16:H16"/>
    <mergeCell ref="A41:C41"/>
    <mergeCell ref="F41:G41"/>
    <mergeCell ref="H38:I38"/>
    <mergeCell ref="A35:D35"/>
    <mergeCell ref="A36:D36"/>
    <mergeCell ref="A37:D37"/>
    <mergeCell ref="A44:C44"/>
    <mergeCell ref="A38:D38"/>
    <mergeCell ref="A34:D34"/>
    <mergeCell ref="A18:A19"/>
    <mergeCell ref="B18:B19"/>
    <mergeCell ref="A33:D33"/>
  </mergeCells>
  <phoneticPr fontId="0" type="noConversion"/>
  <pageMargins left="0.31" right="0.12" top="1" bottom="0.82" header="0.5" footer="0.5"/>
  <pageSetup paperSize="9" scale="94" orientation="portrait" horizontalDpi="4294967295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31"/>
  <sheetViews>
    <sheetView zoomScale="130" zoomScaleNormal="130" zoomScaleSheetLayoutView="100" workbookViewId="0">
      <selection activeCell="C8" sqref="C8:N8"/>
    </sheetView>
  </sheetViews>
  <sheetFormatPr defaultRowHeight="12.75" x14ac:dyDescent="0.2"/>
  <cols>
    <col min="1" max="1" width="4.140625" style="54" customWidth="1"/>
    <col min="2" max="2" width="11.7109375" style="83" customWidth="1"/>
    <col min="3" max="3" width="32.28515625" style="68" customWidth="1"/>
    <col min="4" max="4" width="5.42578125" style="68" customWidth="1"/>
    <col min="5" max="5" width="7.28515625" style="68" customWidth="1"/>
    <col min="6" max="6" width="5.7109375" style="83" customWidth="1"/>
    <col min="7" max="7" width="5.42578125" style="54" customWidth="1"/>
    <col min="8" max="9" width="6.7109375" style="54" customWidth="1"/>
    <col min="10" max="10" width="6" style="54" customWidth="1"/>
    <col min="11" max="11" width="7" style="54" customWidth="1"/>
    <col min="12" max="13" width="8.28515625" style="54" customWidth="1"/>
    <col min="14" max="14" width="8.42578125" style="54" customWidth="1"/>
    <col min="15" max="15" width="8.140625" style="54" customWidth="1"/>
    <col min="16" max="16" width="9.85546875" style="54" customWidth="1"/>
    <col min="17" max="16384" width="9.140625" style="54"/>
  </cols>
  <sheetData>
    <row r="1" spans="1:16" s="49" customFormat="1" ht="18" customHeight="1" x14ac:dyDescent="0.2">
      <c r="C1" s="50"/>
      <c r="D1" s="50"/>
      <c r="E1" s="50"/>
      <c r="O1" s="267" t="s">
        <v>40</v>
      </c>
      <c r="P1" s="267"/>
    </row>
    <row r="2" spans="1:16" s="49" customFormat="1" ht="18" customHeight="1" x14ac:dyDescent="0.2">
      <c r="C2" s="50"/>
      <c r="D2" s="278" t="s">
        <v>41</v>
      </c>
      <c r="E2" s="278"/>
      <c r="F2" s="278"/>
      <c r="G2" s="278"/>
      <c r="H2" s="278"/>
      <c r="I2" s="51" t="s">
        <v>33</v>
      </c>
    </row>
    <row r="3" spans="1:16" s="49" customFormat="1" ht="18" customHeight="1" x14ac:dyDescent="0.2">
      <c r="C3" s="279" t="s">
        <v>93</v>
      </c>
      <c r="D3" s="279"/>
      <c r="E3" s="279"/>
      <c r="F3" s="279"/>
      <c r="G3" s="279"/>
      <c r="H3" s="279"/>
      <c r="I3" s="279"/>
      <c r="J3" s="279"/>
      <c r="K3" s="279"/>
      <c r="L3" s="279"/>
      <c r="M3" s="279"/>
      <c r="N3" s="279"/>
    </row>
    <row r="4" spans="1:16" s="49" customFormat="1" ht="12.75" customHeight="1" x14ac:dyDescent="0.2">
      <c r="C4" s="280" t="s">
        <v>25</v>
      </c>
      <c r="D4" s="280"/>
      <c r="E4" s="280"/>
      <c r="F4" s="280"/>
      <c r="G4" s="280"/>
      <c r="H4" s="280"/>
      <c r="I4" s="280"/>
      <c r="J4" s="280"/>
      <c r="K4" s="280"/>
      <c r="L4" s="280"/>
      <c r="M4" s="280"/>
      <c r="N4" s="280"/>
    </row>
    <row r="5" spans="1:16" s="49" customFormat="1" ht="12.75" customHeight="1" x14ac:dyDescent="0.2"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</row>
    <row r="6" spans="1:16" s="49" customFormat="1" ht="30.75" customHeight="1" x14ac:dyDescent="0.2">
      <c r="A6" s="273" t="s">
        <v>2</v>
      </c>
      <c r="B6" s="273"/>
      <c r="C6" s="281" t="str">
        <f>PBK!C14</f>
        <v>Jelgavas pilsētas pašvaldības izglītības iestādes “Jelgavas 5. vidusskola”</v>
      </c>
      <c r="D6" s="281"/>
      <c r="E6" s="281"/>
      <c r="F6" s="281"/>
      <c r="G6" s="281"/>
      <c r="H6" s="281"/>
      <c r="I6" s="281"/>
      <c r="J6" s="281"/>
      <c r="K6" s="281"/>
      <c r="L6" s="281"/>
      <c r="M6" s="281"/>
      <c r="N6" s="281"/>
    </row>
    <row r="7" spans="1:16" s="49" customFormat="1" ht="30.75" customHeight="1" x14ac:dyDescent="0.2">
      <c r="A7" s="273" t="s">
        <v>3</v>
      </c>
      <c r="B7" s="273"/>
      <c r="C7" s="281" t="str">
        <f>KOPS!D7</f>
        <v xml:space="preserve">Jelgavas pilsētas pašvaldības izglītības iestādes “Jelgavas 5. vidusskolas” telpu vienkāršota atjaunošana </v>
      </c>
      <c r="D7" s="281"/>
      <c r="E7" s="281"/>
      <c r="F7" s="281"/>
      <c r="G7" s="281"/>
      <c r="H7" s="281"/>
      <c r="I7" s="281"/>
      <c r="J7" s="281"/>
      <c r="K7" s="281"/>
      <c r="L7" s="281"/>
      <c r="M7" s="281"/>
      <c r="N7" s="281"/>
    </row>
    <row r="8" spans="1:16" s="49" customFormat="1" ht="18.75" customHeight="1" x14ac:dyDescent="0.2">
      <c r="A8" s="273" t="s">
        <v>4</v>
      </c>
      <c r="B8" s="273"/>
      <c r="C8" s="281" t="str">
        <f>PBK!C15</f>
        <v>Aspazijas iela 20, Jelgava</v>
      </c>
      <c r="D8" s="281"/>
      <c r="E8" s="281"/>
      <c r="F8" s="281"/>
      <c r="G8" s="281"/>
      <c r="H8" s="281"/>
      <c r="I8" s="281"/>
      <c r="J8" s="281"/>
      <c r="K8" s="281"/>
      <c r="L8" s="281"/>
      <c r="M8" s="281"/>
      <c r="N8" s="281"/>
    </row>
    <row r="9" spans="1:16" s="49" customFormat="1" ht="18.75" customHeight="1" x14ac:dyDescent="0.2">
      <c r="A9" s="273" t="s">
        <v>12</v>
      </c>
      <c r="B9" s="273"/>
      <c r="C9" s="281" t="str">
        <f>PBK!C16</f>
        <v>Jelgavas pilsētas pašvaldības izglītības iestādes “Jelgavas 5. vidusskola”</v>
      </c>
      <c r="D9" s="281"/>
      <c r="E9" s="281"/>
      <c r="F9" s="281"/>
      <c r="G9" s="281"/>
      <c r="H9" s="281"/>
      <c r="I9" s="281"/>
      <c r="J9" s="281"/>
      <c r="K9" s="281"/>
      <c r="L9" s="281"/>
      <c r="M9" s="281"/>
      <c r="N9" s="281"/>
    </row>
    <row r="10" spans="1:16" s="49" customFormat="1" ht="18.75" customHeight="1" x14ac:dyDescent="0.2">
      <c r="A10" s="273" t="s">
        <v>5</v>
      </c>
      <c r="B10" s="273"/>
      <c r="C10" s="274"/>
      <c r="D10" s="274"/>
      <c r="E10" s="274"/>
      <c r="F10" s="274"/>
      <c r="G10" s="274"/>
      <c r="H10" s="274"/>
      <c r="I10" s="274"/>
      <c r="J10" s="274"/>
      <c r="K10" s="274"/>
      <c r="L10" s="274"/>
      <c r="M10" s="274"/>
      <c r="N10" s="274"/>
    </row>
    <row r="11" spans="1:16" s="49" customFormat="1" ht="18.75" customHeight="1" x14ac:dyDescent="0.2">
      <c r="A11" s="273" t="s">
        <v>13</v>
      </c>
      <c r="B11" s="273"/>
      <c r="C11" s="274"/>
      <c r="D11" s="274"/>
      <c r="E11" s="274"/>
      <c r="F11" s="274"/>
      <c r="G11" s="274"/>
      <c r="H11" s="274"/>
      <c r="I11" s="274"/>
      <c r="J11" s="274"/>
      <c r="K11" s="274"/>
      <c r="L11" s="274"/>
      <c r="M11" s="274"/>
      <c r="N11" s="274"/>
    </row>
    <row r="12" spans="1:16" s="49" customFormat="1" ht="18.75" customHeight="1" x14ac:dyDescent="0.2">
      <c r="A12" s="273"/>
      <c r="B12" s="273"/>
      <c r="C12" s="274"/>
      <c r="D12" s="274"/>
      <c r="E12" s="274"/>
      <c r="F12" s="274"/>
      <c r="G12" s="274"/>
      <c r="H12" s="274"/>
      <c r="I12" s="274"/>
      <c r="J12" s="274"/>
      <c r="K12" s="274"/>
      <c r="L12" s="274"/>
      <c r="M12" s="274"/>
      <c r="N12" s="274"/>
    </row>
    <row r="13" spans="1:16" s="49" customFormat="1" ht="17.25" customHeight="1" x14ac:dyDescent="0.2">
      <c r="A13" s="273" t="s">
        <v>352</v>
      </c>
      <c r="B13" s="273"/>
      <c r="C13" s="273"/>
      <c r="D13" s="273"/>
      <c r="E13" s="273"/>
      <c r="F13" s="273"/>
      <c r="G13" s="273"/>
      <c r="H13" s="53"/>
      <c r="I13" s="53"/>
      <c r="J13" s="53"/>
      <c r="K13" s="274" t="s">
        <v>42</v>
      </c>
      <c r="L13" s="274"/>
      <c r="M13" s="274"/>
      <c r="N13" s="282">
        <f>P62</f>
        <v>0</v>
      </c>
      <c r="O13" s="274"/>
      <c r="P13" s="51" t="s">
        <v>79</v>
      </c>
    </row>
    <row r="14" spans="1:16" x14ac:dyDescent="0.2">
      <c r="B14" s="54"/>
      <c r="C14" s="54"/>
      <c r="D14" s="54"/>
      <c r="E14" s="54"/>
      <c r="F14" s="54"/>
    </row>
    <row r="15" spans="1:16" x14ac:dyDescent="0.2">
      <c r="B15" s="54"/>
      <c r="C15" s="54"/>
      <c r="D15" s="54"/>
      <c r="E15" s="54"/>
      <c r="F15" s="54"/>
      <c r="I15" s="275" t="s">
        <v>43</v>
      </c>
      <c r="J15" s="275"/>
      <c r="K15" s="275"/>
      <c r="L15" s="55">
        <v>2016</v>
      </c>
      <c r="M15" s="55" t="s">
        <v>44</v>
      </c>
      <c r="N15" s="55"/>
      <c r="O15" s="292"/>
      <c r="P15" s="292"/>
    </row>
    <row r="16" spans="1:16" ht="13.5" thickBot="1" x14ac:dyDescent="0.25">
      <c r="B16" s="54"/>
      <c r="C16" s="54"/>
      <c r="D16" s="54"/>
      <c r="E16" s="54"/>
      <c r="F16" s="54"/>
    </row>
    <row r="17" spans="1:19" s="116" customFormat="1" ht="13.5" customHeight="1" x14ac:dyDescent="0.2">
      <c r="A17" s="283" t="s">
        <v>1</v>
      </c>
      <c r="B17" s="285" t="s">
        <v>45</v>
      </c>
      <c r="C17" s="285" t="s">
        <v>46</v>
      </c>
      <c r="D17" s="276" t="s">
        <v>47</v>
      </c>
      <c r="E17" s="276" t="s">
        <v>48</v>
      </c>
      <c r="F17" s="290" t="s">
        <v>49</v>
      </c>
      <c r="G17" s="290"/>
      <c r="H17" s="290"/>
      <c r="I17" s="290"/>
      <c r="J17" s="290"/>
      <c r="K17" s="290"/>
      <c r="L17" s="290" t="s">
        <v>50</v>
      </c>
      <c r="M17" s="290"/>
      <c r="N17" s="290"/>
      <c r="O17" s="290"/>
      <c r="P17" s="291"/>
      <c r="Q17" s="130"/>
    </row>
    <row r="18" spans="1:19" s="116" customFormat="1" ht="57.75" customHeight="1" x14ac:dyDescent="0.2">
      <c r="A18" s="284"/>
      <c r="B18" s="286"/>
      <c r="C18" s="286"/>
      <c r="D18" s="277"/>
      <c r="E18" s="277"/>
      <c r="F18" s="131" t="s">
        <v>51</v>
      </c>
      <c r="G18" s="131" t="s">
        <v>76</v>
      </c>
      <c r="H18" s="131" t="s">
        <v>73</v>
      </c>
      <c r="I18" s="131" t="s">
        <v>74</v>
      </c>
      <c r="J18" s="131" t="s">
        <v>75</v>
      </c>
      <c r="K18" s="131" t="s">
        <v>77</v>
      </c>
      <c r="L18" s="131" t="s">
        <v>52</v>
      </c>
      <c r="M18" s="131" t="s">
        <v>73</v>
      </c>
      <c r="N18" s="131" t="s">
        <v>74</v>
      </c>
      <c r="O18" s="131" t="s">
        <v>75</v>
      </c>
      <c r="P18" s="132" t="s">
        <v>78</v>
      </c>
      <c r="Q18" s="130"/>
    </row>
    <row r="19" spans="1:19" s="116" customFormat="1" ht="13.5" customHeight="1" thickBot="1" x14ac:dyDescent="0.25">
      <c r="A19" s="133" t="s">
        <v>53</v>
      </c>
      <c r="B19" s="134" t="s">
        <v>54</v>
      </c>
      <c r="C19" s="135">
        <v>3</v>
      </c>
      <c r="D19" s="136">
        <v>4</v>
      </c>
      <c r="E19" s="135">
        <v>5</v>
      </c>
      <c r="F19" s="136">
        <v>6</v>
      </c>
      <c r="G19" s="135">
        <v>7</v>
      </c>
      <c r="H19" s="135">
        <v>8</v>
      </c>
      <c r="I19" s="136">
        <v>9</v>
      </c>
      <c r="J19" s="136">
        <v>10</v>
      </c>
      <c r="K19" s="135">
        <v>11</v>
      </c>
      <c r="L19" s="135">
        <v>12</v>
      </c>
      <c r="M19" s="135">
        <v>13</v>
      </c>
      <c r="N19" s="136">
        <v>14</v>
      </c>
      <c r="O19" s="136">
        <v>15</v>
      </c>
      <c r="P19" s="137">
        <v>16</v>
      </c>
      <c r="Q19" s="130"/>
    </row>
    <row r="20" spans="1:19" s="98" customFormat="1" ht="30" customHeight="1" x14ac:dyDescent="0.2">
      <c r="A20" s="91"/>
      <c r="B20" s="92"/>
      <c r="C20" s="93" t="s">
        <v>184</v>
      </c>
      <c r="D20" s="94"/>
      <c r="E20" s="95"/>
      <c r="F20" s="96"/>
      <c r="G20" s="96"/>
      <c r="H20" s="96"/>
      <c r="I20" s="96"/>
      <c r="J20" s="96"/>
      <c r="K20" s="96"/>
      <c r="L20" s="96"/>
      <c r="M20" s="96"/>
      <c r="N20" s="96"/>
      <c r="O20" s="96"/>
      <c r="P20" s="97"/>
      <c r="R20" s="99"/>
      <c r="S20" s="99"/>
    </row>
    <row r="21" spans="1:19" s="126" customFormat="1" ht="14.25" customHeight="1" x14ac:dyDescent="0.2">
      <c r="A21" s="121">
        <v>1</v>
      </c>
      <c r="B21" s="122" t="s">
        <v>66</v>
      </c>
      <c r="C21" s="119" t="s">
        <v>185</v>
      </c>
      <c r="D21" s="105" t="s">
        <v>63</v>
      </c>
      <c r="E21" s="106">
        <v>7.02</v>
      </c>
      <c r="F21" s="123"/>
      <c r="G21" s="123"/>
      <c r="H21" s="114"/>
      <c r="I21" s="123"/>
      <c r="J21" s="123"/>
      <c r="K21" s="123"/>
      <c r="L21" s="123"/>
      <c r="M21" s="123"/>
      <c r="N21" s="123"/>
      <c r="O21" s="123"/>
      <c r="P21" s="124"/>
      <c r="Q21" s="125"/>
    </row>
    <row r="22" spans="1:19" s="126" customFormat="1" ht="14.25" customHeight="1" x14ac:dyDescent="0.2">
      <c r="A22" s="121">
        <v>2</v>
      </c>
      <c r="B22" s="122" t="s">
        <v>66</v>
      </c>
      <c r="C22" s="119" t="s">
        <v>186</v>
      </c>
      <c r="D22" s="105" t="s">
        <v>63</v>
      </c>
      <c r="E22" s="106">
        <v>8.67</v>
      </c>
      <c r="F22" s="123"/>
      <c r="G22" s="123"/>
      <c r="H22" s="114"/>
      <c r="I22" s="123"/>
      <c r="J22" s="123"/>
      <c r="K22" s="123"/>
      <c r="L22" s="123"/>
      <c r="M22" s="123"/>
      <c r="N22" s="123"/>
      <c r="O22" s="123"/>
      <c r="P22" s="124"/>
      <c r="S22" s="125"/>
    </row>
    <row r="23" spans="1:19" s="126" customFormat="1" ht="14.25" customHeight="1" x14ac:dyDescent="0.2">
      <c r="A23" s="121">
        <v>3</v>
      </c>
      <c r="B23" s="122" t="s">
        <v>66</v>
      </c>
      <c r="C23" s="119" t="s">
        <v>187</v>
      </c>
      <c r="D23" s="105" t="s">
        <v>58</v>
      </c>
      <c r="E23" s="106">
        <v>1</v>
      </c>
      <c r="F23" s="123"/>
      <c r="G23" s="123"/>
      <c r="H23" s="114"/>
      <c r="I23" s="123"/>
      <c r="J23" s="123"/>
      <c r="K23" s="123"/>
      <c r="L23" s="123"/>
      <c r="M23" s="123"/>
      <c r="N23" s="123"/>
      <c r="O23" s="123"/>
      <c r="P23" s="124"/>
      <c r="Q23" s="125"/>
    </row>
    <row r="24" spans="1:19" s="126" customFormat="1" ht="14.25" customHeight="1" x14ac:dyDescent="0.2">
      <c r="A24" s="121">
        <v>4</v>
      </c>
      <c r="B24" s="122" t="s">
        <v>66</v>
      </c>
      <c r="C24" s="119" t="s">
        <v>188</v>
      </c>
      <c r="D24" s="105" t="s">
        <v>58</v>
      </c>
      <c r="E24" s="106">
        <v>3</v>
      </c>
      <c r="F24" s="123"/>
      <c r="G24" s="123"/>
      <c r="H24" s="114"/>
      <c r="I24" s="123"/>
      <c r="J24" s="123"/>
      <c r="K24" s="123"/>
      <c r="L24" s="123"/>
      <c r="M24" s="123"/>
      <c r="N24" s="123"/>
      <c r="O24" s="123"/>
      <c r="P24" s="124"/>
      <c r="Q24" s="125"/>
    </row>
    <row r="25" spans="1:19" s="126" customFormat="1" ht="14.25" customHeight="1" x14ac:dyDescent="0.2">
      <c r="A25" s="121">
        <v>5</v>
      </c>
      <c r="B25" s="122" t="s">
        <v>66</v>
      </c>
      <c r="C25" s="119" t="s">
        <v>189</v>
      </c>
      <c r="D25" s="105" t="s">
        <v>63</v>
      </c>
      <c r="E25" s="106">
        <v>2.2000000000000002</v>
      </c>
      <c r="F25" s="123"/>
      <c r="G25" s="123"/>
      <c r="H25" s="114"/>
      <c r="I25" s="123"/>
      <c r="J25" s="123"/>
      <c r="K25" s="123"/>
      <c r="L25" s="123"/>
      <c r="M25" s="123"/>
      <c r="N25" s="123"/>
      <c r="O25" s="123"/>
      <c r="P25" s="124"/>
      <c r="S25" s="125"/>
    </row>
    <row r="26" spans="1:19" s="126" customFormat="1" ht="14.25" customHeight="1" x14ac:dyDescent="0.2">
      <c r="A26" s="121">
        <v>6</v>
      </c>
      <c r="B26" s="122" t="s">
        <v>66</v>
      </c>
      <c r="C26" s="119" t="s">
        <v>192</v>
      </c>
      <c r="D26" s="105" t="s">
        <v>63</v>
      </c>
      <c r="E26" s="106">
        <v>56.69</v>
      </c>
      <c r="F26" s="123"/>
      <c r="G26" s="123"/>
      <c r="H26" s="114"/>
      <c r="I26" s="123"/>
      <c r="J26" s="123"/>
      <c r="K26" s="123"/>
      <c r="L26" s="123"/>
      <c r="M26" s="123"/>
      <c r="N26" s="123"/>
      <c r="O26" s="123"/>
      <c r="P26" s="124"/>
      <c r="Q26" s="125"/>
    </row>
    <row r="27" spans="1:19" s="126" customFormat="1" ht="14.25" customHeight="1" x14ac:dyDescent="0.2">
      <c r="A27" s="121">
        <v>7</v>
      </c>
      <c r="B27" s="122" t="s">
        <v>66</v>
      </c>
      <c r="C27" s="119" t="s">
        <v>193</v>
      </c>
      <c r="D27" s="105" t="s">
        <v>63</v>
      </c>
      <c r="E27" s="106">
        <v>56.69</v>
      </c>
      <c r="F27" s="123"/>
      <c r="G27" s="123"/>
      <c r="H27" s="114"/>
      <c r="I27" s="123"/>
      <c r="J27" s="123"/>
      <c r="K27" s="123"/>
      <c r="L27" s="123"/>
      <c r="M27" s="123"/>
      <c r="N27" s="123"/>
      <c r="O27" s="123"/>
      <c r="P27" s="124"/>
      <c r="S27" s="125"/>
    </row>
    <row r="28" spans="1:19" s="126" customFormat="1" ht="27" customHeight="1" x14ac:dyDescent="0.2">
      <c r="A28" s="121">
        <v>8</v>
      </c>
      <c r="B28" s="122" t="s">
        <v>66</v>
      </c>
      <c r="C28" s="119" t="s">
        <v>194</v>
      </c>
      <c r="D28" s="105" t="s">
        <v>63</v>
      </c>
      <c r="E28" s="106">
        <v>56.69</v>
      </c>
      <c r="F28" s="123"/>
      <c r="G28" s="123"/>
      <c r="H28" s="114"/>
      <c r="I28" s="123"/>
      <c r="J28" s="123"/>
      <c r="K28" s="123"/>
      <c r="L28" s="123"/>
      <c r="M28" s="123"/>
      <c r="N28" s="123"/>
      <c r="O28" s="123"/>
      <c r="P28" s="124"/>
      <c r="S28" s="125"/>
    </row>
    <row r="29" spans="1:19" s="126" customFormat="1" ht="16.5" customHeight="1" x14ac:dyDescent="0.2">
      <c r="A29" s="121">
        <v>9</v>
      </c>
      <c r="B29" s="122" t="s">
        <v>66</v>
      </c>
      <c r="C29" s="119" t="s">
        <v>195</v>
      </c>
      <c r="D29" s="105" t="s">
        <v>63</v>
      </c>
      <c r="E29" s="106">
        <v>56.69</v>
      </c>
      <c r="F29" s="123"/>
      <c r="G29" s="123"/>
      <c r="H29" s="114"/>
      <c r="I29" s="123"/>
      <c r="J29" s="123"/>
      <c r="K29" s="123"/>
      <c r="L29" s="123"/>
      <c r="M29" s="123"/>
      <c r="N29" s="123"/>
      <c r="O29" s="123"/>
      <c r="P29" s="124"/>
      <c r="S29" s="125"/>
    </row>
    <row r="30" spans="1:19" s="126" customFormat="1" ht="16.5" customHeight="1" x14ac:dyDescent="0.2">
      <c r="A30" s="121">
        <v>10</v>
      </c>
      <c r="B30" s="122" t="s">
        <v>66</v>
      </c>
      <c r="C30" s="119" t="s">
        <v>190</v>
      </c>
      <c r="D30" s="105" t="s">
        <v>59</v>
      </c>
      <c r="E30" s="106">
        <v>1</v>
      </c>
      <c r="F30" s="123"/>
      <c r="G30" s="123"/>
      <c r="H30" s="114"/>
      <c r="I30" s="123"/>
      <c r="J30" s="123"/>
      <c r="K30" s="123"/>
      <c r="L30" s="123"/>
      <c r="M30" s="123"/>
      <c r="N30" s="123"/>
      <c r="O30" s="123"/>
      <c r="P30" s="124"/>
      <c r="Q30" s="125"/>
    </row>
    <row r="31" spans="1:19" s="126" customFormat="1" ht="27.75" customHeight="1" x14ac:dyDescent="0.2">
      <c r="A31" s="121">
        <v>11</v>
      </c>
      <c r="B31" s="122" t="s">
        <v>66</v>
      </c>
      <c r="C31" s="119" t="s">
        <v>191</v>
      </c>
      <c r="D31" s="105" t="s">
        <v>59</v>
      </c>
      <c r="E31" s="106">
        <v>1</v>
      </c>
      <c r="F31" s="123"/>
      <c r="G31" s="123"/>
      <c r="H31" s="114"/>
      <c r="I31" s="123"/>
      <c r="J31" s="123"/>
      <c r="K31" s="123"/>
      <c r="L31" s="123"/>
      <c r="M31" s="123"/>
      <c r="N31" s="123"/>
      <c r="O31" s="123"/>
      <c r="P31" s="124"/>
      <c r="Q31" s="125"/>
    </row>
    <row r="32" spans="1:19" s="126" customFormat="1" ht="26.25" customHeight="1" x14ac:dyDescent="0.2">
      <c r="A32" s="121">
        <v>12</v>
      </c>
      <c r="B32" s="122" t="s">
        <v>66</v>
      </c>
      <c r="C32" s="119" t="s">
        <v>200</v>
      </c>
      <c r="D32" s="105" t="s">
        <v>59</v>
      </c>
      <c r="E32" s="106">
        <v>1</v>
      </c>
      <c r="F32" s="123"/>
      <c r="G32" s="123"/>
      <c r="H32" s="114"/>
      <c r="I32" s="123"/>
      <c r="J32" s="123"/>
      <c r="K32" s="123"/>
      <c r="L32" s="123"/>
      <c r="M32" s="123"/>
      <c r="N32" s="123"/>
      <c r="O32" s="123"/>
      <c r="P32" s="124"/>
      <c r="Q32" s="125"/>
    </row>
    <row r="33" spans="1:19" s="126" customFormat="1" ht="16.5" customHeight="1" x14ac:dyDescent="0.2">
      <c r="A33" s="121">
        <v>13</v>
      </c>
      <c r="B33" s="122" t="s">
        <v>66</v>
      </c>
      <c r="C33" s="119" t="s">
        <v>196</v>
      </c>
      <c r="D33" s="105" t="s">
        <v>59</v>
      </c>
      <c r="E33" s="106">
        <v>1</v>
      </c>
      <c r="F33" s="123"/>
      <c r="G33" s="123"/>
      <c r="H33" s="114"/>
      <c r="I33" s="123"/>
      <c r="J33" s="123"/>
      <c r="K33" s="123"/>
      <c r="L33" s="123"/>
      <c r="M33" s="123"/>
      <c r="N33" s="123"/>
      <c r="O33" s="123"/>
      <c r="P33" s="124"/>
      <c r="S33" s="125"/>
    </row>
    <row r="34" spans="1:19" s="126" customFormat="1" ht="27" customHeight="1" x14ac:dyDescent="0.2">
      <c r="A34" s="121">
        <v>14</v>
      </c>
      <c r="B34" s="122" t="s">
        <v>66</v>
      </c>
      <c r="C34" s="119" t="s">
        <v>197</v>
      </c>
      <c r="D34" s="105" t="s">
        <v>59</v>
      </c>
      <c r="E34" s="106">
        <v>1</v>
      </c>
      <c r="F34" s="123"/>
      <c r="G34" s="123"/>
      <c r="H34" s="114"/>
      <c r="I34" s="123"/>
      <c r="J34" s="123"/>
      <c r="K34" s="123"/>
      <c r="L34" s="123"/>
      <c r="M34" s="123"/>
      <c r="N34" s="123"/>
      <c r="O34" s="123"/>
      <c r="P34" s="124"/>
      <c r="S34" s="125"/>
    </row>
    <row r="35" spans="1:19" s="126" customFormat="1" ht="16.5" customHeight="1" x14ac:dyDescent="0.2">
      <c r="A35" s="121">
        <v>15</v>
      </c>
      <c r="B35" s="122" t="s">
        <v>66</v>
      </c>
      <c r="C35" s="119" t="s">
        <v>83</v>
      </c>
      <c r="D35" s="105" t="s">
        <v>84</v>
      </c>
      <c r="E35" s="106">
        <v>8</v>
      </c>
      <c r="F35" s="123"/>
      <c r="G35" s="123"/>
      <c r="H35" s="114"/>
      <c r="I35" s="123"/>
      <c r="J35" s="123"/>
      <c r="K35" s="123"/>
      <c r="L35" s="123"/>
      <c r="M35" s="123"/>
      <c r="N35" s="123"/>
      <c r="O35" s="123"/>
      <c r="P35" s="124"/>
      <c r="Q35" s="125"/>
    </row>
    <row r="36" spans="1:19" s="126" customFormat="1" ht="28.5" customHeight="1" x14ac:dyDescent="0.2">
      <c r="A36" s="121">
        <v>16</v>
      </c>
      <c r="B36" s="122" t="s">
        <v>67</v>
      </c>
      <c r="C36" s="119" t="s">
        <v>198</v>
      </c>
      <c r="D36" s="105" t="s">
        <v>61</v>
      </c>
      <c r="E36" s="106">
        <f>E26*0.11+E21*0.15+E22*0.15+1</f>
        <v>9.5893999999999995</v>
      </c>
      <c r="F36" s="123"/>
      <c r="G36" s="123"/>
      <c r="H36" s="114"/>
      <c r="I36" s="123"/>
      <c r="J36" s="123"/>
      <c r="K36" s="123"/>
      <c r="L36" s="123"/>
      <c r="M36" s="123"/>
      <c r="N36" s="123"/>
      <c r="O36" s="123"/>
      <c r="P36" s="124"/>
      <c r="Q36" s="125"/>
    </row>
    <row r="37" spans="1:19" s="98" customFormat="1" ht="30" customHeight="1" x14ac:dyDescent="0.2">
      <c r="A37" s="91"/>
      <c r="B37" s="92"/>
      <c r="C37" s="93" t="s">
        <v>199</v>
      </c>
      <c r="D37" s="94"/>
      <c r="E37" s="95"/>
      <c r="F37" s="96"/>
      <c r="G37" s="96"/>
      <c r="H37" s="96"/>
      <c r="I37" s="96"/>
      <c r="J37" s="96"/>
      <c r="K37" s="96"/>
      <c r="L37" s="96"/>
      <c r="M37" s="96"/>
      <c r="N37" s="96"/>
      <c r="O37" s="96"/>
      <c r="P37" s="97"/>
      <c r="R37" s="99"/>
      <c r="S37" s="99"/>
    </row>
    <row r="38" spans="1:19" s="126" customFormat="1" ht="14.25" customHeight="1" x14ac:dyDescent="0.2">
      <c r="A38" s="121">
        <v>1</v>
      </c>
      <c r="B38" s="122" t="s">
        <v>66</v>
      </c>
      <c r="C38" s="119" t="s">
        <v>185</v>
      </c>
      <c r="D38" s="105" t="s">
        <v>63</v>
      </c>
      <c r="E38" s="106">
        <v>7.32</v>
      </c>
      <c r="F38" s="123"/>
      <c r="G38" s="123"/>
      <c r="H38" s="114"/>
      <c r="I38" s="123"/>
      <c r="J38" s="123"/>
      <c r="K38" s="123"/>
      <c r="L38" s="123"/>
      <c r="M38" s="123"/>
      <c r="N38" s="123"/>
      <c r="O38" s="123"/>
      <c r="P38" s="124"/>
      <c r="Q38" s="125"/>
    </row>
    <row r="39" spans="1:19" s="126" customFormat="1" ht="14.25" customHeight="1" x14ac:dyDescent="0.2">
      <c r="A39" s="121">
        <v>2</v>
      </c>
      <c r="B39" s="122" t="s">
        <v>66</v>
      </c>
      <c r="C39" s="119" t="s">
        <v>186</v>
      </c>
      <c r="D39" s="105" t="s">
        <v>63</v>
      </c>
      <c r="E39" s="106">
        <v>7.02</v>
      </c>
      <c r="F39" s="123"/>
      <c r="G39" s="123"/>
      <c r="H39" s="114"/>
      <c r="I39" s="123"/>
      <c r="J39" s="123"/>
      <c r="K39" s="123"/>
      <c r="L39" s="123"/>
      <c r="M39" s="123"/>
      <c r="N39" s="123"/>
      <c r="O39" s="123"/>
      <c r="P39" s="124"/>
      <c r="S39" s="125"/>
    </row>
    <row r="40" spans="1:19" s="126" customFormat="1" ht="14.25" customHeight="1" x14ac:dyDescent="0.2">
      <c r="A40" s="121">
        <v>3</v>
      </c>
      <c r="B40" s="122" t="s">
        <v>66</v>
      </c>
      <c r="C40" s="119" t="s">
        <v>187</v>
      </c>
      <c r="D40" s="105" t="s">
        <v>58</v>
      </c>
      <c r="E40" s="106">
        <v>1</v>
      </c>
      <c r="F40" s="123"/>
      <c r="G40" s="123"/>
      <c r="H40" s="114"/>
      <c r="I40" s="123"/>
      <c r="J40" s="123"/>
      <c r="K40" s="123"/>
      <c r="L40" s="123"/>
      <c r="M40" s="123"/>
      <c r="N40" s="123"/>
      <c r="O40" s="123"/>
      <c r="P40" s="124"/>
      <c r="Q40" s="125"/>
    </row>
    <row r="41" spans="1:19" s="126" customFormat="1" ht="14.25" customHeight="1" x14ac:dyDescent="0.2">
      <c r="A41" s="121">
        <v>4</v>
      </c>
      <c r="B41" s="122" t="s">
        <v>66</v>
      </c>
      <c r="C41" s="119" t="s">
        <v>188</v>
      </c>
      <c r="D41" s="105" t="s">
        <v>58</v>
      </c>
      <c r="E41" s="106">
        <v>3</v>
      </c>
      <c r="F41" s="123"/>
      <c r="G41" s="123"/>
      <c r="H41" s="114"/>
      <c r="I41" s="123"/>
      <c r="J41" s="123"/>
      <c r="K41" s="123"/>
      <c r="L41" s="123"/>
      <c r="M41" s="123"/>
      <c r="N41" s="123"/>
      <c r="O41" s="123"/>
      <c r="P41" s="124"/>
      <c r="Q41" s="125"/>
    </row>
    <row r="42" spans="1:19" s="126" customFormat="1" ht="14.25" customHeight="1" x14ac:dyDescent="0.2">
      <c r="A42" s="121">
        <v>5</v>
      </c>
      <c r="B42" s="122" t="s">
        <v>66</v>
      </c>
      <c r="C42" s="119" t="s">
        <v>189</v>
      </c>
      <c r="D42" s="105" t="s">
        <v>63</v>
      </c>
      <c r="E42" s="106">
        <v>2.2999999999999998</v>
      </c>
      <c r="F42" s="123"/>
      <c r="G42" s="123"/>
      <c r="H42" s="114"/>
      <c r="I42" s="123"/>
      <c r="J42" s="123"/>
      <c r="K42" s="123"/>
      <c r="L42" s="123"/>
      <c r="M42" s="123"/>
      <c r="N42" s="123"/>
      <c r="O42" s="123"/>
      <c r="P42" s="124"/>
      <c r="S42" s="125"/>
    </row>
    <row r="43" spans="1:19" s="126" customFormat="1" ht="14.25" customHeight="1" x14ac:dyDescent="0.2">
      <c r="A43" s="121">
        <v>6</v>
      </c>
      <c r="B43" s="122" t="s">
        <v>66</v>
      </c>
      <c r="C43" s="119" t="s">
        <v>192</v>
      </c>
      <c r="D43" s="105" t="s">
        <v>63</v>
      </c>
      <c r="E43" s="106">
        <v>54.03</v>
      </c>
      <c r="F43" s="123"/>
      <c r="G43" s="123"/>
      <c r="H43" s="114"/>
      <c r="I43" s="123"/>
      <c r="J43" s="123"/>
      <c r="K43" s="123"/>
      <c r="L43" s="123"/>
      <c r="M43" s="123"/>
      <c r="N43" s="123"/>
      <c r="O43" s="123"/>
      <c r="P43" s="124"/>
      <c r="Q43" s="125"/>
    </row>
    <row r="44" spans="1:19" s="126" customFormat="1" ht="14.25" customHeight="1" x14ac:dyDescent="0.2">
      <c r="A44" s="121">
        <v>7</v>
      </c>
      <c r="B44" s="122" t="s">
        <v>66</v>
      </c>
      <c r="C44" s="119" t="s">
        <v>193</v>
      </c>
      <c r="D44" s="105" t="s">
        <v>63</v>
      </c>
      <c r="E44" s="106">
        <v>54.03</v>
      </c>
      <c r="F44" s="123"/>
      <c r="G44" s="123"/>
      <c r="H44" s="114"/>
      <c r="I44" s="123"/>
      <c r="J44" s="123"/>
      <c r="K44" s="123"/>
      <c r="L44" s="123"/>
      <c r="M44" s="123"/>
      <c r="N44" s="123"/>
      <c r="O44" s="123"/>
      <c r="P44" s="124"/>
      <c r="S44" s="125"/>
    </row>
    <row r="45" spans="1:19" s="126" customFormat="1" ht="27" customHeight="1" x14ac:dyDescent="0.2">
      <c r="A45" s="121">
        <v>8</v>
      </c>
      <c r="B45" s="122" t="s">
        <v>66</v>
      </c>
      <c r="C45" s="119" t="s">
        <v>194</v>
      </c>
      <c r="D45" s="105" t="s">
        <v>63</v>
      </c>
      <c r="E45" s="106">
        <v>54.03</v>
      </c>
      <c r="F45" s="123"/>
      <c r="G45" s="123"/>
      <c r="H45" s="114"/>
      <c r="I45" s="123"/>
      <c r="J45" s="123"/>
      <c r="K45" s="123"/>
      <c r="L45" s="123"/>
      <c r="M45" s="123"/>
      <c r="N45" s="123"/>
      <c r="O45" s="123"/>
      <c r="P45" s="124"/>
      <c r="S45" s="125"/>
    </row>
    <row r="46" spans="1:19" s="126" customFormat="1" ht="16.5" customHeight="1" x14ac:dyDescent="0.2">
      <c r="A46" s="121">
        <v>9</v>
      </c>
      <c r="B46" s="122" t="s">
        <v>66</v>
      </c>
      <c r="C46" s="119" t="s">
        <v>195</v>
      </c>
      <c r="D46" s="105" t="s">
        <v>63</v>
      </c>
      <c r="E46" s="106">
        <v>54.03</v>
      </c>
      <c r="F46" s="123"/>
      <c r="G46" s="123"/>
      <c r="H46" s="114"/>
      <c r="I46" s="123"/>
      <c r="J46" s="123"/>
      <c r="K46" s="123"/>
      <c r="L46" s="123"/>
      <c r="M46" s="123"/>
      <c r="N46" s="123"/>
      <c r="O46" s="123"/>
      <c r="P46" s="124"/>
      <c r="S46" s="125"/>
    </row>
    <row r="47" spans="1:19" s="126" customFormat="1" ht="16.5" customHeight="1" x14ac:dyDescent="0.2">
      <c r="A47" s="121">
        <v>10</v>
      </c>
      <c r="B47" s="122" t="s">
        <v>66</v>
      </c>
      <c r="C47" s="119" t="s">
        <v>190</v>
      </c>
      <c r="D47" s="105" t="s">
        <v>59</v>
      </c>
      <c r="E47" s="106">
        <v>1</v>
      </c>
      <c r="F47" s="123"/>
      <c r="G47" s="123"/>
      <c r="H47" s="114"/>
      <c r="I47" s="123"/>
      <c r="J47" s="123"/>
      <c r="K47" s="123"/>
      <c r="L47" s="123"/>
      <c r="M47" s="123"/>
      <c r="N47" s="123"/>
      <c r="O47" s="123"/>
      <c r="P47" s="124"/>
      <c r="Q47" s="125"/>
    </row>
    <row r="48" spans="1:19" s="126" customFormat="1" ht="27.75" customHeight="1" x14ac:dyDescent="0.2">
      <c r="A48" s="121">
        <v>11</v>
      </c>
      <c r="B48" s="122" t="s">
        <v>66</v>
      </c>
      <c r="C48" s="119" t="s">
        <v>191</v>
      </c>
      <c r="D48" s="105" t="s">
        <v>59</v>
      </c>
      <c r="E48" s="106">
        <v>1</v>
      </c>
      <c r="F48" s="123"/>
      <c r="G48" s="123"/>
      <c r="H48" s="114"/>
      <c r="I48" s="123"/>
      <c r="J48" s="123"/>
      <c r="K48" s="123"/>
      <c r="L48" s="123"/>
      <c r="M48" s="123"/>
      <c r="N48" s="123"/>
      <c r="O48" s="123"/>
      <c r="P48" s="124"/>
      <c r="Q48" s="125"/>
    </row>
    <row r="49" spans="1:19" s="126" customFormat="1" ht="16.5" customHeight="1" x14ac:dyDescent="0.2">
      <c r="A49" s="121">
        <v>12</v>
      </c>
      <c r="B49" s="122" t="s">
        <v>66</v>
      </c>
      <c r="C49" s="119" t="s">
        <v>196</v>
      </c>
      <c r="D49" s="105" t="s">
        <v>59</v>
      </c>
      <c r="E49" s="106">
        <v>1</v>
      </c>
      <c r="F49" s="123"/>
      <c r="G49" s="123"/>
      <c r="H49" s="114"/>
      <c r="I49" s="123"/>
      <c r="J49" s="123"/>
      <c r="K49" s="123"/>
      <c r="L49" s="123"/>
      <c r="M49" s="123"/>
      <c r="N49" s="123"/>
      <c r="O49" s="123"/>
      <c r="P49" s="124"/>
      <c r="S49" s="125"/>
    </row>
    <row r="50" spans="1:19" s="126" customFormat="1" ht="27" customHeight="1" x14ac:dyDescent="0.2">
      <c r="A50" s="121">
        <v>13</v>
      </c>
      <c r="B50" s="122" t="s">
        <v>66</v>
      </c>
      <c r="C50" s="119" t="s">
        <v>197</v>
      </c>
      <c r="D50" s="105" t="s">
        <v>59</v>
      </c>
      <c r="E50" s="106">
        <v>1</v>
      </c>
      <c r="F50" s="123"/>
      <c r="G50" s="123"/>
      <c r="H50" s="114"/>
      <c r="I50" s="123"/>
      <c r="J50" s="123"/>
      <c r="K50" s="123"/>
      <c r="L50" s="123"/>
      <c r="M50" s="123"/>
      <c r="N50" s="123"/>
      <c r="O50" s="123"/>
      <c r="P50" s="124"/>
      <c r="S50" s="125"/>
    </row>
    <row r="51" spans="1:19" s="126" customFormat="1" ht="16.5" customHeight="1" x14ac:dyDescent="0.2">
      <c r="A51" s="121">
        <v>14</v>
      </c>
      <c r="B51" s="122" t="s">
        <v>66</v>
      </c>
      <c r="C51" s="119" t="s">
        <v>83</v>
      </c>
      <c r="D51" s="105" t="s">
        <v>84</v>
      </c>
      <c r="E51" s="106">
        <v>8</v>
      </c>
      <c r="F51" s="123"/>
      <c r="G51" s="123"/>
      <c r="H51" s="114"/>
      <c r="I51" s="123"/>
      <c r="J51" s="123"/>
      <c r="K51" s="123"/>
      <c r="L51" s="123"/>
      <c r="M51" s="123"/>
      <c r="N51" s="123"/>
      <c r="O51" s="123"/>
      <c r="P51" s="124"/>
      <c r="Q51" s="125"/>
    </row>
    <row r="52" spans="1:19" s="126" customFormat="1" ht="28.5" customHeight="1" x14ac:dyDescent="0.2">
      <c r="A52" s="121">
        <v>15</v>
      </c>
      <c r="B52" s="122" t="s">
        <v>67</v>
      </c>
      <c r="C52" s="119" t="s">
        <v>198</v>
      </c>
      <c r="D52" s="105" t="s">
        <v>61</v>
      </c>
      <c r="E52" s="106">
        <f>E43*0.11+E38*0.15+E39*0.15+1</f>
        <v>9.0943000000000005</v>
      </c>
      <c r="F52" s="123"/>
      <c r="G52" s="123"/>
      <c r="H52" s="114"/>
      <c r="I52" s="123"/>
      <c r="J52" s="123"/>
      <c r="K52" s="123"/>
      <c r="L52" s="123"/>
      <c r="M52" s="123"/>
      <c r="N52" s="123"/>
      <c r="O52" s="123"/>
      <c r="P52" s="124"/>
      <c r="Q52" s="125"/>
    </row>
    <row r="53" spans="1:19" s="98" customFormat="1" ht="16.5" customHeight="1" x14ac:dyDescent="0.2">
      <c r="A53" s="91"/>
      <c r="B53" s="92"/>
      <c r="C53" s="93" t="s">
        <v>201</v>
      </c>
      <c r="D53" s="94"/>
      <c r="E53" s="95"/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97"/>
      <c r="R53" s="99"/>
      <c r="S53" s="99"/>
    </row>
    <row r="54" spans="1:19" s="126" customFormat="1" ht="27" customHeight="1" x14ac:dyDescent="0.2">
      <c r="A54" s="121">
        <v>1</v>
      </c>
      <c r="B54" s="122" t="s">
        <v>66</v>
      </c>
      <c r="C54" s="119" t="s">
        <v>202</v>
      </c>
      <c r="D54" s="105" t="s">
        <v>63</v>
      </c>
      <c r="E54" s="106">
        <v>115</v>
      </c>
      <c r="F54" s="123"/>
      <c r="G54" s="123"/>
      <c r="H54" s="114"/>
      <c r="I54" s="123"/>
      <c r="J54" s="123"/>
      <c r="K54" s="123"/>
      <c r="L54" s="123"/>
      <c r="M54" s="123"/>
      <c r="N54" s="123"/>
      <c r="O54" s="123"/>
      <c r="P54" s="124"/>
      <c r="Q54" s="125"/>
    </row>
    <row r="55" spans="1:19" s="126" customFormat="1" ht="40.5" customHeight="1" x14ac:dyDescent="0.2">
      <c r="A55" s="121">
        <v>2</v>
      </c>
      <c r="B55" s="122" t="s">
        <v>66</v>
      </c>
      <c r="C55" s="119" t="s">
        <v>305</v>
      </c>
      <c r="D55" s="105" t="s">
        <v>63</v>
      </c>
      <c r="E55" s="106">
        <v>34</v>
      </c>
      <c r="F55" s="123"/>
      <c r="G55" s="123"/>
      <c r="H55" s="114"/>
      <c r="I55" s="123"/>
      <c r="J55" s="123"/>
      <c r="K55" s="123"/>
      <c r="L55" s="123"/>
      <c r="M55" s="123"/>
      <c r="N55" s="123"/>
      <c r="O55" s="123"/>
      <c r="P55" s="124"/>
      <c r="S55" s="125"/>
    </row>
    <row r="56" spans="1:19" s="126" customFormat="1" ht="41.25" customHeight="1" x14ac:dyDescent="0.2">
      <c r="A56" s="121">
        <v>3</v>
      </c>
      <c r="B56" s="122" t="s">
        <v>66</v>
      </c>
      <c r="C56" s="119" t="s">
        <v>203</v>
      </c>
      <c r="D56" s="105" t="s">
        <v>61</v>
      </c>
      <c r="E56" s="106">
        <f>E54*0.2</f>
        <v>23</v>
      </c>
      <c r="F56" s="123"/>
      <c r="G56" s="123"/>
      <c r="H56" s="114"/>
      <c r="I56" s="123"/>
      <c r="J56" s="123"/>
      <c r="K56" s="123"/>
      <c r="L56" s="123"/>
      <c r="M56" s="123"/>
      <c r="N56" s="123"/>
      <c r="O56" s="123"/>
      <c r="P56" s="124"/>
      <c r="Q56" s="125"/>
    </row>
    <row r="57" spans="1:19" s="126" customFormat="1" ht="16.5" customHeight="1" x14ac:dyDescent="0.2">
      <c r="A57" s="121">
        <v>4</v>
      </c>
      <c r="B57" s="122" t="s">
        <v>66</v>
      </c>
      <c r="C57" s="119" t="s">
        <v>83</v>
      </c>
      <c r="D57" s="105" t="s">
        <v>84</v>
      </c>
      <c r="E57" s="106">
        <v>4</v>
      </c>
      <c r="F57" s="123"/>
      <c r="G57" s="123"/>
      <c r="H57" s="114"/>
      <c r="I57" s="123"/>
      <c r="J57" s="123"/>
      <c r="K57" s="123"/>
      <c r="L57" s="123"/>
      <c r="M57" s="123"/>
      <c r="N57" s="123"/>
      <c r="O57" s="123"/>
      <c r="P57" s="124"/>
      <c r="Q57" s="125"/>
    </row>
    <row r="58" spans="1:19" s="126" customFormat="1" ht="28.5" customHeight="1" x14ac:dyDescent="0.2">
      <c r="A58" s="121">
        <v>5</v>
      </c>
      <c r="B58" s="122" t="s">
        <v>67</v>
      </c>
      <c r="C58" s="119" t="s">
        <v>198</v>
      </c>
      <c r="D58" s="105" t="s">
        <v>61</v>
      </c>
      <c r="E58" s="106">
        <f>E55*0.05+1</f>
        <v>2.7</v>
      </c>
      <c r="F58" s="123"/>
      <c r="G58" s="123"/>
      <c r="H58" s="114"/>
      <c r="I58" s="123"/>
      <c r="J58" s="123"/>
      <c r="K58" s="123"/>
      <c r="L58" s="123"/>
      <c r="M58" s="123"/>
      <c r="N58" s="123"/>
      <c r="O58" s="123"/>
      <c r="P58" s="124"/>
      <c r="Q58" s="125"/>
    </row>
    <row r="59" spans="1:19" ht="14.25" customHeight="1" thickBot="1" x14ac:dyDescent="0.25">
      <c r="A59" s="71"/>
      <c r="B59" s="72"/>
      <c r="C59" s="73"/>
      <c r="D59" s="74"/>
      <c r="E59" s="75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7"/>
      <c r="Q59" s="56"/>
    </row>
    <row r="60" spans="1:19" ht="15.75" customHeight="1" x14ac:dyDescent="0.2">
      <c r="A60" s="78"/>
      <c r="B60" s="79"/>
      <c r="C60" s="288" t="s">
        <v>17</v>
      </c>
      <c r="D60" s="288"/>
      <c r="E60" s="288"/>
      <c r="F60" s="288"/>
      <c r="G60" s="288"/>
      <c r="H60" s="288"/>
      <c r="I60" s="288"/>
      <c r="J60" s="288"/>
      <c r="K60" s="288"/>
      <c r="L60" s="80"/>
      <c r="M60" s="80"/>
      <c r="N60" s="80"/>
      <c r="O60" s="80"/>
      <c r="P60" s="80"/>
    </row>
    <row r="61" spans="1:19" ht="15.75" customHeight="1" x14ac:dyDescent="0.2">
      <c r="A61" s="82"/>
      <c r="C61" s="289" t="s">
        <v>55</v>
      </c>
      <c r="D61" s="289"/>
      <c r="E61" s="289"/>
      <c r="F61" s="289"/>
      <c r="G61" s="289"/>
      <c r="H61" s="289"/>
      <c r="I61" s="289"/>
      <c r="J61" s="289"/>
      <c r="K61" s="289"/>
      <c r="L61" s="84"/>
      <c r="M61" s="84"/>
      <c r="N61" s="84"/>
      <c r="O61" s="84"/>
      <c r="P61" s="85"/>
    </row>
    <row r="62" spans="1:19" ht="15.75" customHeight="1" thickBot="1" x14ac:dyDescent="0.25">
      <c r="A62" s="86"/>
      <c r="B62" s="87"/>
      <c r="C62" s="287" t="s">
        <v>56</v>
      </c>
      <c r="D62" s="287"/>
      <c r="E62" s="287"/>
      <c r="F62" s="287"/>
      <c r="G62" s="287"/>
      <c r="H62" s="287"/>
      <c r="I62" s="287"/>
      <c r="J62" s="287"/>
      <c r="K62" s="287"/>
      <c r="L62" s="88"/>
      <c r="M62" s="88"/>
      <c r="N62" s="88"/>
      <c r="O62" s="88"/>
      <c r="P62" s="89"/>
    </row>
    <row r="63" spans="1:19" s="49" customFormat="1" x14ac:dyDescent="0.2">
      <c r="C63" s="50"/>
      <c r="D63" s="50"/>
      <c r="E63" s="50"/>
    </row>
    <row r="64" spans="1:19" s="49" customFormat="1" x14ac:dyDescent="0.2">
      <c r="A64" s="268" t="s">
        <v>18</v>
      </c>
      <c r="B64" s="268"/>
      <c r="C64" s="90"/>
      <c r="D64" s="269"/>
      <c r="E64" s="270"/>
      <c r="G64" s="268" t="s">
        <v>57</v>
      </c>
      <c r="H64" s="268"/>
      <c r="I64" s="271"/>
      <c r="J64" s="271"/>
      <c r="K64" s="271"/>
      <c r="L64" s="271"/>
      <c r="M64" s="271"/>
      <c r="N64" s="272"/>
      <c r="O64" s="268"/>
    </row>
    <row r="65" spans="1:11" s="49" customFormat="1" x14ac:dyDescent="0.2">
      <c r="C65" s="16" t="s">
        <v>19</v>
      </c>
      <c r="D65" s="50"/>
      <c r="E65" s="50"/>
      <c r="K65" s="16" t="s">
        <v>19</v>
      </c>
    </row>
    <row r="66" spans="1:11" s="49" customFormat="1" x14ac:dyDescent="0.2">
      <c r="C66" s="50"/>
      <c r="D66" s="50"/>
      <c r="E66" s="50"/>
    </row>
    <row r="67" spans="1:11" s="49" customFormat="1" x14ac:dyDescent="0.2">
      <c r="A67" s="268" t="s">
        <v>20</v>
      </c>
      <c r="B67" s="268"/>
      <c r="C67" s="50"/>
      <c r="D67" s="50"/>
      <c r="E67" s="50"/>
    </row>
    <row r="68" spans="1:11" s="49" customFormat="1" x14ac:dyDescent="0.2">
      <c r="C68" s="50"/>
      <c r="D68" s="50"/>
      <c r="E68" s="50"/>
    </row>
    <row r="69" spans="1:11" s="49" customFormat="1" x14ac:dyDescent="0.2">
      <c r="C69" s="50"/>
      <c r="D69" s="50"/>
      <c r="E69" s="50"/>
    </row>
    <row r="70" spans="1:11" s="49" customFormat="1" x14ac:dyDescent="0.2">
      <c r="C70" s="50"/>
      <c r="D70" s="50"/>
      <c r="E70" s="50"/>
    </row>
    <row r="71" spans="1:11" s="49" customFormat="1" x14ac:dyDescent="0.2">
      <c r="C71" s="50"/>
      <c r="D71" s="50"/>
      <c r="E71" s="50"/>
    </row>
    <row r="72" spans="1:11" s="49" customFormat="1" x14ac:dyDescent="0.2">
      <c r="C72" s="50"/>
      <c r="D72" s="50"/>
      <c r="E72" s="50"/>
    </row>
    <row r="73" spans="1:11" s="49" customFormat="1" x14ac:dyDescent="0.2">
      <c r="C73" s="50"/>
      <c r="D73" s="50"/>
      <c r="E73" s="50"/>
    </row>
    <row r="74" spans="1:11" s="49" customFormat="1" x14ac:dyDescent="0.2">
      <c r="C74" s="50"/>
      <c r="D74" s="50"/>
      <c r="E74" s="50"/>
    </row>
    <row r="75" spans="1:11" s="49" customFormat="1" x14ac:dyDescent="0.2">
      <c r="C75" s="50"/>
      <c r="D75" s="50"/>
      <c r="E75" s="50"/>
    </row>
    <row r="76" spans="1:11" s="49" customFormat="1" x14ac:dyDescent="0.2">
      <c r="C76" s="50"/>
      <c r="D76" s="50"/>
      <c r="E76" s="50"/>
    </row>
    <row r="77" spans="1:11" s="49" customFormat="1" x14ac:dyDescent="0.2">
      <c r="C77" s="50"/>
      <c r="D77" s="50"/>
      <c r="E77" s="50"/>
    </row>
    <row r="78" spans="1:11" s="49" customFormat="1" x14ac:dyDescent="0.2">
      <c r="C78" s="50"/>
      <c r="D78" s="50"/>
      <c r="E78" s="50"/>
    </row>
    <row r="79" spans="1:11" s="49" customFormat="1" x14ac:dyDescent="0.2">
      <c r="C79" s="50"/>
      <c r="D79" s="50"/>
      <c r="E79" s="50"/>
    </row>
    <row r="80" spans="1:11" s="49" customFormat="1" x14ac:dyDescent="0.2">
      <c r="C80" s="50"/>
      <c r="D80" s="50"/>
      <c r="E80" s="50"/>
    </row>
    <row r="81" spans="3:5" s="49" customFormat="1" x14ac:dyDescent="0.2">
      <c r="C81" s="50"/>
      <c r="D81" s="50"/>
      <c r="E81" s="50"/>
    </row>
    <row r="82" spans="3:5" s="49" customFormat="1" x14ac:dyDescent="0.2">
      <c r="C82" s="50"/>
      <c r="D82" s="50"/>
      <c r="E82" s="50"/>
    </row>
    <row r="83" spans="3:5" s="49" customFormat="1" x14ac:dyDescent="0.2">
      <c r="C83" s="50"/>
      <c r="D83" s="50"/>
      <c r="E83" s="50"/>
    </row>
    <row r="84" spans="3:5" s="49" customFormat="1" x14ac:dyDescent="0.2">
      <c r="C84" s="50"/>
      <c r="D84" s="50"/>
      <c r="E84" s="50"/>
    </row>
    <row r="85" spans="3:5" s="49" customFormat="1" x14ac:dyDescent="0.2">
      <c r="C85" s="50"/>
      <c r="D85" s="50"/>
      <c r="E85" s="50"/>
    </row>
    <row r="86" spans="3:5" s="49" customFormat="1" x14ac:dyDescent="0.2">
      <c r="C86" s="50"/>
      <c r="D86" s="50"/>
      <c r="E86" s="50"/>
    </row>
    <row r="87" spans="3:5" s="49" customFormat="1" x14ac:dyDescent="0.2">
      <c r="C87" s="50"/>
      <c r="D87" s="50"/>
      <c r="E87" s="50"/>
    </row>
    <row r="88" spans="3:5" s="49" customFormat="1" x14ac:dyDescent="0.2">
      <c r="C88" s="50"/>
      <c r="D88" s="50"/>
      <c r="E88" s="50"/>
    </row>
    <row r="89" spans="3:5" s="49" customFormat="1" x14ac:dyDescent="0.2">
      <c r="C89" s="50"/>
      <c r="D89" s="50"/>
      <c r="E89" s="50"/>
    </row>
    <row r="90" spans="3:5" s="49" customFormat="1" x14ac:dyDescent="0.2">
      <c r="C90" s="50"/>
      <c r="D90" s="50"/>
      <c r="E90" s="50"/>
    </row>
    <row r="91" spans="3:5" s="49" customFormat="1" x14ac:dyDescent="0.2">
      <c r="C91" s="50"/>
      <c r="D91" s="50"/>
      <c r="E91" s="50"/>
    </row>
    <row r="92" spans="3:5" s="49" customFormat="1" x14ac:dyDescent="0.2">
      <c r="C92" s="50"/>
      <c r="D92" s="50"/>
      <c r="E92" s="50"/>
    </row>
    <row r="93" spans="3:5" s="49" customFormat="1" x14ac:dyDescent="0.2">
      <c r="C93" s="50"/>
      <c r="D93" s="50"/>
      <c r="E93" s="50"/>
    </row>
    <row r="94" spans="3:5" s="49" customFormat="1" x14ac:dyDescent="0.2">
      <c r="C94" s="50"/>
      <c r="D94" s="50"/>
      <c r="E94" s="50"/>
    </row>
    <row r="95" spans="3:5" s="49" customFormat="1" x14ac:dyDescent="0.2">
      <c r="C95" s="50"/>
      <c r="D95" s="50"/>
      <c r="E95" s="50"/>
    </row>
    <row r="96" spans="3:5" s="49" customFormat="1" x14ac:dyDescent="0.2">
      <c r="C96" s="50"/>
      <c r="D96" s="50"/>
      <c r="E96" s="50"/>
    </row>
    <row r="97" spans="3:5" s="49" customFormat="1" x14ac:dyDescent="0.2">
      <c r="C97" s="50"/>
      <c r="D97" s="50"/>
      <c r="E97" s="50"/>
    </row>
    <row r="98" spans="3:5" s="49" customFormat="1" x14ac:dyDescent="0.2">
      <c r="C98" s="50"/>
      <c r="D98" s="50"/>
      <c r="E98" s="50"/>
    </row>
    <row r="99" spans="3:5" s="49" customFormat="1" x14ac:dyDescent="0.2">
      <c r="C99" s="50"/>
      <c r="D99" s="50"/>
      <c r="E99" s="50"/>
    </row>
    <row r="100" spans="3:5" s="49" customFormat="1" x14ac:dyDescent="0.2">
      <c r="C100" s="50"/>
      <c r="D100" s="50"/>
      <c r="E100" s="50"/>
    </row>
    <row r="101" spans="3:5" s="49" customFormat="1" x14ac:dyDescent="0.2">
      <c r="C101" s="50"/>
      <c r="D101" s="50"/>
      <c r="E101" s="50"/>
    </row>
    <row r="102" spans="3:5" s="49" customFormat="1" x14ac:dyDescent="0.2">
      <c r="C102" s="50"/>
      <c r="D102" s="50"/>
      <c r="E102" s="50"/>
    </row>
    <row r="103" spans="3:5" s="49" customFormat="1" x14ac:dyDescent="0.2">
      <c r="C103" s="50"/>
      <c r="D103" s="50"/>
      <c r="E103" s="50"/>
    </row>
    <row r="104" spans="3:5" s="49" customFormat="1" x14ac:dyDescent="0.2">
      <c r="C104" s="50"/>
      <c r="D104" s="50"/>
      <c r="E104" s="50"/>
    </row>
    <row r="105" spans="3:5" s="49" customFormat="1" x14ac:dyDescent="0.2">
      <c r="C105" s="50"/>
      <c r="D105" s="50"/>
      <c r="E105" s="50"/>
    </row>
    <row r="106" spans="3:5" s="49" customFormat="1" x14ac:dyDescent="0.2">
      <c r="C106" s="50"/>
      <c r="D106" s="50"/>
      <c r="E106" s="50"/>
    </row>
    <row r="107" spans="3:5" s="49" customFormat="1" x14ac:dyDescent="0.2">
      <c r="C107" s="50"/>
      <c r="D107" s="50"/>
      <c r="E107" s="50"/>
    </row>
    <row r="108" spans="3:5" s="49" customFormat="1" x14ac:dyDescent="0.2">
      <c r="C108" s="50"/>
      <c r="D108" s="50"/>
      <c r="E108" s="50"/>
    </row>
    <row r="109" spans="3:5" s="49" customFormat="1" x14ac:dyDescent="0.2">
      <c r="C109" s="50"/>
      <c r="D109" s="50"/>
      <c r="E109" s="50"/>
    </row>
    <row r="110" spans="3:5" s="49" customFormat="1" x14ac:dyDescent="0.2">
      <c r="C110" s="50"/>
      <c r="D110" s="50"/>
      <c r="E110" s="50"/>
    </row>
    <row r="111" spans="3:5" s="49" customFormat="1" x14ac:dyDescent="0.2">
      <c r="C111" s="50"/>
      <c r="D111" s="50"/>
      <c r="E111" s="50"/>
    </row>
    <row r="112" spans="3:5" s="49" customFormat="1" x14ac:dyDescent="0.2">
      <c r="C112" s="50"/>
      <c r="D112" s="50"/>
      <c r="E112" s="50"/>
    </row>
    <row r="113" spans="3:5" s="49" customFormat="1" x14ac:dyDescent="0.2">
      <c r="C113" s="50"/>
      <c r="D113" s="50"/>
      <c r="E113" s="50"/>
    </row>
    <row r="114" spans="3:5" s="49" customFormat="1" x14ac:dyDescent="0.2">
      <c r="C114" s="50"/>
      <c r="D114" s="50"/>
      <c r="E114" s="50"/>
    </row>
    <row r="115" spans="3:5" s="49" customFormat="1" x14ac:dyDescent="0.2">
      <c r="C115" s="50"/>
      <c r="D115" s="50"/>
      <c r="E115" s="50"/>
    </row>
    <row r="116" spans="3:5" s="49" customFormat="1" x14ac:dyDescent="0.2">
      <c r="C116" s="50"/>
      <c r="D116" s="50"/>
      <c r="E116" s="50"/>
    </row>
    <row r="117" spans="3:5" s="49" customFormat="1" x14ac:dyDescent="0.2">
      <c r="C117" s="50"/>
      <c r="D117" s="50"/>
      <c r="E117" s="50"/>
    </row>
    <row r="118" spans="3:5" s="49" customFormat="1" x14ac:dyDescent="0.2">
      <c r="C118" s="50"/>
      <c r="D118" s="50"/>
      <c r="E118" s="50"/>
    </row>
    <row r="119" spans="3:5" s="49" customFormat="1" x14ac:dyDescent="0.2">
      <c r="C119" s="50"/>
      <c r="D119" s="50"/>
      <c r="E119" s="50"/>
    </row>
    <row r="120" spans="3:5" s="49" customFormat="1" x14ac:dyDescent="0.2">
      <c r="C120" s="50"/>
      <c r="D120" s="50"/>
      <c r="E120" s="50"/>
    </row>
    <row r="121" spans="3:5" s="49" customFormat="1" x14ac:dyDescent="0.2">
      <c r="C121" s="50"/>
      <c r="D121" s="50"/>
      <c r="E121" s="50"/>
    </row>
    <row r="122" spans="3:5" s="49" customFormat="1" x14ac:dyDescent="0.2">
      <c r="C122" s="50"/>
      <c r="D122" s="50"/>
      <c r="E122" s="50"/>
    </row>
    <row r="123" spans="3:5" s="49" customFormat="1" x14ac:dyDescent="0.2">
      <c r="C123" s="50"/>
      <c r="D123" s="50"/>
      <c r="E123" s="50"/>
    </row>
    <row r="124" spans="3:5" s="49" customFormat="1" x14ac:dyDescent="0.2">
      <c r="C124" s="50"/>
      <c r="D124" s="50"/>
      <c r="E124" s="50"/>
    </row>
    <row r="125" spans="3:5" s="49" customFormat="1" x14ac:dyDescent="0.2">
      <c r="C125" s="50"/>
      <c r="D125" s="50"/>
      <c r="E125" s="50"/>
    </row>
    <row r="126" spans="3:5" s="49" customFormat="1" x14ac:dyDescent="0.2">
      <c r="C126" s="50"/>
      <c r="D126" s="50"/>
      <c r="E126" s="50"/>
    </row>
    <row r="127" spans="3:5" s="49" customFormat="1" x14ac:dyDescent="0.2">
      <c r="C127" s="50"/>
      <c r="D127" s="50"/>
      <c r="E127" s="50"/>
    </row>
    <row r="128" spans="3:5" s="49" customFormat="1" x14ac:dyDescent="0.2">
      <c r="C128" s="50"/>
      <c r="D128" s="50"/>
      <c r="E128" s="50"/>
    </row>
    <row r="129" spans="3:5" s="49" customFormat="1" x14ac:dyDescent="0.2">
      <c r="C129" s="50"/>
      <c r="D129" s="50"/>
      <c r="E129" s="50"/>
    </row>
    <row r="130" spans="3:5" s="49" customFormat="1" x14ac:dyDescent="0.2">
      <c r="C130" s="50"/>
      <c r="D130" s="50"/>
      <c r="E130" s="50"/>
    </row>
    <row r="131" spans="3:5" s="49" customFormat="1" x14ac:dyDescent="0.2">
      <c r="C131" s="50"/>
      <c r="D131" s="50"/>
      <c r="E131" s="50"/>
    </row>
    <row r="132" spans="3:5" s="49" customFormat="1" x14ac:dyDescent="0.2">
      <c r="C132" s="50"/>
      <c r="D132" s="50"/>
      <c r="E132" s="50"/>
    </row>
    <row r="133" spans="3:5" s="49" customFormat="1" x14ac:dyDescent="0.2">
      <c r="C133" s="50"/>
      <c r="D133" s="50"/>
      <c r="E133" s="50"/>
    </row>
    <row r="134" spans="3:5" s="49" customFormat="1" x14ac:dyDescent="0.2">
      <c r="C134" s="50"/>
      <c r="D134" s="50"/>
      <c r="E134" s="50"/>
    </row>
    <row r="135" spans="3:5" s="49" customFormat="1" x14ac:dyDescent="0.2">
      <c r="C135" s="50"/>
      <c r="D135" s="50"/>
      <c r="E135" s="50"/>
    </row>
    <row r="136" spans="3:5" s="49" customFormat="1" x14ac:dyDescent="0.2">
      <c r="C136" s="50"/>
      <c r="D136" s="50"/>
      <c r="E136" s="50"/>
    </row>
    <row r="137" spans="3:5" s="49" customFormat="1" x14ac:dyDescent="0.2">
      <c r="C137" s="50"/>
      <c r="D137" s="50"/>
      <c r="E137" s="50"/>
    </row>
    <row r="138" spans="3:5" s="49" customFormat="1" x14ac:dyDescent="0.2">
      <c r="C138" s="50"/>
      <c r="D138" s="50"/>
      <c r="E138" s="50"/>
    </row>
    <row r="139" spans="3:5" s="49" customFormat="1" x14ac:dyDescent="0.2">
      <c r="C139" s="50"/>
      <c r="D139" s="50"/>
      <c r="E139" s="50"/>
    </row>
    <row r="140" spans="3:5" s="49" customFormat="1" x14ac:dyDescent="0.2">
      <c r="C140" s="50"/>
      <c r="D140" s="50"/>
      <c r="E140" s="50"/>
    </row>
    <row r="141" spans="3:5" s="49" customFormat="1" x14ac:dyDescent="0.2">
      <c r="C141" s="50"/>
      <c r="D141" s="50"/>
      <c r="E141" s="50"/>
    </row>
    <row r="142" spans="3:5" s="49" customFormat="1" x14ac:dyDescent="0.2">
      <c r="C142" s="50"/>
      <c r="D142" s="50"/>
      <c r="E142" s="50"/>
    </row>
    <row r="143" spans="3:5" s="49" customFormat="1" x14ac:dyDescent="0.2">
      <c r="C143" s="50"/>
      <c r="D143" s="50"/>
      <c r="E143" s="50"/>
    </row>
    <row r="144" spans="3:5" s="49" customFormat="1" x14ac:dyDescent="0.2">
      <c r="C144" s="50"/>
      <c r="D144" s="50"/>
      <c r="E144" s="50"/>
    </row>
    <row r="145" spans="3:5" s="49" customFormat="1" x14ac:dyDescent="0.2">
      <c r="C145" s="50"/>
      <c r="D145" s="50"/>
      <c r="E145" s="50"/>
    </row>
    <row r="146" spans="3:5" s="49" customFormat="1" x14ac:dyDescent="0.2">
      <c r="C146" s="50"/>
      <c r="D146" s="50"/>
      <c r="E146" s="50"/>
    </row>
    <row r="147" spans="3:5" s="49" customFormat="1" x14ac:dyDescent="0.2">
      <c r="C147" s="50"/>
      <c r="D147" s="50"/>
      <c r="E147" s="50"/>
    </row>
    <row r="148" spans="3:5" s="49" customFormat="1" x14ac:dyDescent="0.2">
      <c r="C148" s="50"/>
      <c r="D148" s="50"/>
      <c r="E148" s="50"/>
    </row>
    <row r="149" spans="3:5" s="49" customFormat="1" x14ac:dyDescent="0.2">
      <c r="C149" s="50"/>
      <c r="D149" s="50"/>
      <c r="E149" s="50"/>
    </row>
    <row r="150" spans="3:5" s="49" customFormat="1" x14ac:dyDescent="0.2">
      <c r="C150" s="50"/>
      <c r="D150" s="50"/>
      <c r="E150" s="50"/>
    </row>
    <row r="151" spans="3:5" s="49" customFormat="1" x14ac:dyDescent="0.2">
      <c r="C151" s="50"/>
      <c r="D151" s="50"/>
      <c r="E151" s="50"/>
    </row>
    <row r="152" spans="3:5" s="49" customFormat="1" x14ac:dyDescent="0.2">
      <c r="C152" s="50"/>
      <c r="D152" s="50"/>
      <c r="E152" s="50"/>
    </row>
    <row r="153" spans="3:5" s="49" customFormat="1" x14ac:dyDescent="0.2">
      <c r="C153" s="50"/>
      <c r="D153" s="50"/>
      <c r="E153" s="50"/>
    </row>
    <row r="154" spans="3:5" s="49" customFormat="1" x14ac:dyDescent="0.2">
      <c r="C154" s="50"/>
      <c r="D154" s="50"/>
      <c r="E154" s="50"/>
    </row>
    <row r="155" spans="3:5" s="49" customFormat="1" x14ac:dyDescent="0.2">
      <c r="C155" s="50"/>
      <c r="D155" s="50"/>
      <c r="E155" s="50"/>
    </row>
    <row r="156" spans="3:5" s="49" customFormat="1" x14ac:dyDescent="0.2">
      <c r="C156" s="50"/>
      <c r="D156" s="50"/>
      <c r="E156" s="50"/>
    </row>
    <row r="157" spans="3:5" s="49" customFormat="1" x14ac:dyDescent="0.2">
      <c r="C157" s="50"/>
      <c r="D157" s="50"/>
      <c r="E157" s="50"/>
    </row>
    <row r="158" spans="3:5" s="49" customFormat="1" x14ac:dyDescent="0.2">
      <c r="C158" s="50"/>
      <c r="D158" s="50"/>
      <c r="E158" s="50"/>
    </row>
    <row r="159" spans="3:5" s="49" customFormat="1" x14ac:dyDescent="0.2">
      <c r="C159" s="50"/>
      <c r="D159" s="50"/>
      <c r="E159" s="50"/>
    </row>
    <row r="160" spans="3:5" s="49" customFormat="1" x14ac:dyDescent="0.2">
      <c r="C160" s="50"/>
      <c r="D160" s="50"/>
      <c r="E160" s="50"/>
    </row>
    <row r="161" spans="3:5" s="49" customFormat="1" x14ac:dyDescent="0.2">
      <c r="C161" s="50"/>
      <c r="D161" s="50"/>
      <c r="E161" s="50"/>
    </row>
    <row r="162" spans="3:5" s="49" customFormat="1" x14ac:dyDescent="0.2">
      <c r="C162" s="50"/>
      <c r="D162" s="50"/>
      <c r="E162" s="50"/>
    </row>
    <row r="163" spans="3:5" s="49" customFormat="1" x14ac:dyDescent="0.2">
      <c r="C163" s="50"/>
      <c r="D163" s="50"/>
      <c r="E163" s="50"/>
    </row>
    <row r="164" spans="3:5" s="49" customFormat="1" x14ac:dyDescent="0.2">
      <c r="C164" s="50"/>
      <c r="D164" s="50"/>
      <c r="E164" s="50"/>
    </row>
    <row r="165" spans="3:5" s="49" customFormat="1" x14ac:dyDescent="0.2">
      <c r="C165" s="50"/>
      <c r="D165" s="50"/>
      <c r="E165" s="50"/>
    </row>
    <row r="166" spans="3:5" s="49" customFormat="1" x14ac:dyDescent="0.2">
      <c r="C166" s="50"/>
      <c r="D166" s="50"/>
      <c r="E166" s="50"/>
    </row>
    <row r="167" spans="3:5" s="49" customFormat="1" x14ac:dyDescent="0.2">
      <c r="C167" s="50"/>
      <c r="D167" s="50"/>
      <c r="E167" s="50"/>
    </row>
    <row r="168" spans="3:5" s="49" customFormat="1" x14ac:dyDescent="0.2">
      <c r="C168" s="50"/>
      <c r="D168" s="50"/>
      <c r="E168" s="50"/>
    </row>
    <row r="169" spans="3:5" s="49" customFormat="1" x14ac:dyDescent="0.2">
      <c r="C169" s="50"/>
      <c r="D169" s="50"/>
      <c r="E169" s="50"/>
    </row>
    <row r="170" spans="3:5" s="49" customFormat="1" x14ac:dyDescent="0.2">
      <c r="C170" s="50"/>
      <c r="D170" s="50"/>
      <c r="E170" s="50"/>
    </row>
    <row r="171" spans="3:5" s="49" customFormat="1" x14ac:dyDescent="0.2">
      <c r="C171" s="50"/>
      <c r="D171" s="50"/>
      <c r="E171" s="50"/>
    </row>
    <row r="172" spans="3:5" s="49" customFormat="1" x14ac:dyDescent="0.2">
      <c r="C172" s="50"/>
      <c r="D172" s="50"/>
      <c r="E172" s="50"/>
    </row>
    <row r="173" spans="3:5" s="49" customFormat="1" x14ac:dyDescent="0.2">
      <c r="C173" s="50"/>
      <c r="D173" s="50"/>
      <c r="E173" s="50"/>
    </row>
    <row r="174" spans="3:5" s="49" customFormat="1" x14ac:dyDescent="0.2">
      <c r="C174" s="50"/>
      <c r="D174" s="50"/>
      <c r="E174" s="50"/>
    </row>
    <row r="175" spans="3:5" s="49" customFormat="1" x14ac:dyDescent="0.2">
      <c r="C175" s="50"/>
      <c r="D175" s="50"/>
      <c r="E175" s="50"/>
    </row>
    <row r="176" spans="3:5" s="49" customFormat="1" x14ac:dyDescent="0.2">
      <c r="C176" s="50"/>
      <c r="D176" s="50"/>
      <c r="E176" s="50"/>
    </row>
    <row r="177" spans="3:5" s="49" customFormat="1" x14ac:dyDescent="0.2">
      <c r="C177" s="50"/>
      <c r="D177" s="50"/>
      <c r="E177" s="50"/>
    </row>
    <row r="178" spans="3:5" s="49" customFormat="1" x14ac:dyDescent="0.2">
      <c r="C178" s="50"/>
      <c r="D178" s="50"/>
      <c r="E178" s="50"/>
    </row>
    <row r="179" spans="3:5" s="49" customFormat="1" x14ac:dyDescent="0.2">
      <c r="C179" s="50"/>
      <c r="D179" s="50"/>
      <c r="E179" s="50"/>
    </row>
    <row r="180" spans="3:5" s="49" customFormat="1" x14ac:dyDescent="0.2">
      <c r="C180" s="50"/>
      <c r="D180" s="50"/>
      <c r="E180" s="50"/>
    </row>
    <row r="181" spans="3:5" s="49" customFormat="1" x14ac:dyDescent="0.2">
      <c r="C181" s="50"/>
      <c r="D181" s="50"/>
      <c r="E181" s="50"/>
    </row>
    <row r="182" spans="3:5" s="49" customFormat="1" x14ac:dyDescent="0.2">
      <c r="C182" s="50"/>
      <c r="D182" s="50"/>
      <c r="E182" s="50"/>
    </row>
    <row r="183" spans="3:5" s="49" customFormat="1" x14ac:dyDescent="0.2">
      <c r="C183" s="50"/>
      <c r="D183" s="50"/>
      <c r="E183" s="50"/>
    </row>
    <row r="184" spans="3:5" s="49" customFormat="1" x14ac:dyDescent="0.2">
      <c r="C184" s="50"/>
      <c r="D184" s="50"/>
      <c r="E184" s="50"/>
    </row>
    <row r="185" spans="3:5" s="49" customFormat="1" x14ac:dyDescent="0.2">
      <c r="C185" s="50"/>
      <c r="D185" s="50"/>
      <c r="E185" s="50"/>
    </row>
    <row r="186" spans="3:5" s="49" customFormat="1" x14ac:dyDescent="0.2">
      <c r="C186" s="50"/>
      <c r="D186" s="50"/>
      <c r="E186" s="50"/>
    </row>
    <row r="187" spans="3:5" s="49" customFormat="1" x14ac:dyDescent="0.2">
      <c r="C187" s="50"/>
      <c r="D187" s="50"/>
      <c r="E187" s="50"/>
    </row>
    <row r="188" spans="3:5" s="49" customFormat="1" x14ac:dyDescent="0.2">
      <c r="C188" s="50"/>
      <c r="D188" s="50"/>
      <c r="E188" s="50"/>
    </row>
    <row r="189" spans="3:5" s="49" customFormat="1" x14ac:dyDescent="0.2">
      <c r="C189" s="50"/>
      <c r="D189" s="50"/>
      <c r="E189" s="50"/>
    </row>
    <row r="190" spans="3:5" s="49" customFormat="1" x14ac:dyDescent="0.2">
      <c r="C190" s="50"/>
      <c r="D190" s="50"/>
      <c r="E190" s="50"/>
    </row>
    <row r="191" spans="3:5" s="49" customFormat="1" x14ac:dyDescent="0.2">
      <c r="C191" s="50"/>
      <c r="D191" s="50"/>
      <c r="E191" s="50"/>
    </row>
    <row r="192" spans="3:5" s="49" customFormat="1" x14ac:dyDescent="0.2">
      <c r="C192" s="50"/>
      <c r="D192" s="50"/>
      <c r="E192" s="50"/>
    </row>
    <row r="193" spans="3:5" s="49" customFormat="1" x14ac:dyDescent="0.2">
      <c r="C193" s="50"/>
      <c r="D193" s="50"/>
      <c r="E193" s="50"/>
    </row>
    <row r="194" spans="3:5" s="49" customFormat="1" x14ac:dyDescent="0.2">
      <c r="C194" s="50"/>
      <c r="D194" s="50"/>
      <c r="E194" s="50"/>
    </row>
    <row r="195" spans="3:5" s="49" customFormat="1" x14ac:dyDescent="0.2">
      <c r="C195" s="50"/>
      <c r="D195" s="50"/>
      <c r="E195" s="50"/>
    </row>
    <row r="196" spans="3:5" s="49" customFormat="1" x14ac:dyDescent="0.2">
      <c r="C196" s="50"/>
      <c r="D196" s="50"/>
      <c r="E196" s="50"/>
    </row>
    <row r="197" spans="3:5" s="49" customFormat="1" x14ac:dyDescent="0.2">
      <c r="C197" s="50"/>
      <c r="D197" s="50"/>
      <c r="E197" s="50"/>
    </row>
    <row r="198" spans="3:5" s="49" customFormat="1" x14ac:dyDescent="0.2">
      <c r="C198" s="50"/>
      <c r="D198" s="50"/>
      <c r="E198" s="50"/>
    </row>
    <row r="199" spans="3:5" s="49" customFormat="1" x14ac:dyDescent="0.2">
      <c r="C199" s="50"/>
      <c r="D199" s="50"/>
      <c r="E199" s="50"/>
    </row>
    <row r="200" spans="3:5" s="49" customFormat="1" x14ac:dyDescent="0.2">
      <c r="C200" s="50"/>
      <c r="D200" s="50"/>
      <c r="E200" s="50"/>
    </row>
    <row r="201" spans="3:5" s="49" customFormat="1" x14ac:dyDescent="0.2">
      <c r="C201" s="50"/>
      <c r="D201" s="50"/>
      <c r="E201" s="50"/>
    </row>
    <row r="202" spans="3:5" s="49" customFormat="1" x14ac:dyDescent="0.2">
      <c r="C202" s="50"/>
      <c r="D202" s="50"/>
      <c r="E202" s="50"/>
    </row>
    <row r="203" spans="3:5" s="49" customFormat="1" x14ac:dyDescent="0.2">
      <c r="C203" s="50"/>
      <c r="D203" s="50"/>
      <c r="E203" s="50"/>
    </row>
    <row r="204" spans="3:5" s="49" customFormat="1" x14ac:dyDescent="0.2">
      <c r="C204" s="50"/>
      <c r="D204" s="50"/>
      <c r="E204" s="50"/>
    </row>
    <row r="205" spans="3:5" s="49" customFormat="1" x14ac:dyDescent="0.2">
      <c r="C205" s="50"/>
      <c r="D205" s="50"/>
      <c r="E205" s="50"/>
    </row>
    <row r="206" spans="3:5" s="49" customFormat="1" x14ac:dyDescent="0.2">
      <c r="C206" s="50"/>
      <c r="D206" s="50"/>
      <c r="E206" s="50"/>
    </row>
    <row r="207" spans="3:5" s="49" customFormat="1" x14ac:dyDescent="0.2">
      <c r="C207" s="50"/>
      <c r="D207" s="50"/>
      <c r="E207" s="50"/>
    </row>
    <row r="208" spans="3:5" s="49" customFormat="1" x14ac:dyDescent="0.2">
      <c r="C208" s="50"/>
      <c r="D208" s="50"/>
      <c r="E208" s="50"/>
    </row>
    <row r="209" spans="3:5" s="49" customFormat="1" x14ac:dyDescent="0.2">
      <c r="C209" s="50"/>
      <c r="D209" s="50"/>
      <c r="E209" s="50"/>
    </row>
    <row r="210" spans="3:5" s="49" customFormat="1" x14ac:dyDescent="0.2">
      <c r="C210" s="50"/>
      <c r="D210" s="50"/>
      <c r="E210" s="50"/>
    </row>
    <row r="211" spans="3:5" s="49" customFormat="1" x14ac:dyDescent="0.2">
      <c r="C211" s="50"/>
      <c r="D211" s="50"/>
      <c r="E211" s="50"/>
    </row>
    <row r="212" spans="3:5" s="49" customFormat="1" x14ac:dyDescent="0.2">
      <c r="C212" s="50"/>
      <c r="D212" s="50"/>
      <c r="E212" s="50"/>
    </row>
    <row r="213" spans="3:5" s="49" customFormat="1" x14ac:dyDescent="0.2">
      <c r="C213" s="50"/>
      <c r="D213" s="50"/>
      <c r="E213" s="50"/>
    </row>
    <row r="214" spans="3:5" s="49" customFormat="1" x14ac:dyDescent="0.2">
      <c r="C214" s="50"/>
      <c r="D214" s="50"/>
      <c r="E214" s="50"/>
    </row>
    <row r="215" spans="3:5" s="49" customFormat="1" x14ac:dyDescent="0.2">
      <c r="C215" s="50"/>
      <c r="D215" s="50"/>
      <c r="E215" s="50"/>
    </row>
    <row r="216" spans="3:5" s="49" customFormat="1" x14ac:dyDescent="0.2">
      <c r="C216" s="50"/>
      <c r="D216" s="50"/>
      <c r="E216" s="50"/>
    </row>
    <row r="217" spans="3:5" s="49" customFormat="1" x14ac:dyDescent="0.2">
      <c r="C217" s="50"/>
      <c r="D217" s="50"/>
      <c r="E217" s="50"/>
    </row>
    <row r="218" spans="3:5" s="49" customFormat="1" x14ac:dyDescent="0.2">
      <c r="C218" s="50"/>
      <c r="D218" s="50"/>
      <c r="E218" s="50"/>
    </row>
    <row r="219" spans="3:5" s="49" customFormat="1" x14ac:dyDescent="0.2">
      <c r="C219" s="50"/>
      <c r="D219" s="50"/>
      <c r="E219" s="50"/>
    </row>
    <row r="220" spans="3:5" s="49" customFormat="1" x14ac:dyDescent="0.2">
      <c r="C220" s="50"/>
      <c r="D220" s="50"/>
      <c r="E220" s="50"/>
    </row>
    <row r="221" spans="3:5" s="49" customFormat="1" x14ac:dyDescent="0.2">
      <c r="C221" s="50"/>
      <c r="D221" s="50"/>
      <c r="E221" s="50"/>
    </row>
    <row r="222" spans="3:5" s="49" customFormat="1" x14ac:dyDescent="0.2">
      <c r="C222" s="50"/>
      <c r="D222" s="50"/>
      <c r="E222" s="50"/>
    </row>
    <row r="223" spans="3:5" s="49" customFormat="1" x14ac:dyDescent="0.2">
      <c r="C223" s="50"/>
      <c r="D223" s="50"/>
      <c r="E223" s="50"/>
    </row>
    <row r="224" spans="3:5" s="49" customFormat="1" x14ac:dyDescent="0.2">
      <c r="C224" s="50"/>
      <c r="D224" s="50"/>
      <c r="E224" s="50"/>
    </row>
    <row r="225" spans="3:5" s="49" customFormat="1" x14ac:dyDescent="0.2">
      <c r="C225" s="50"/>
      <c r="D225" s="50"/>
      <c r="E225" s="50"/>
    </row>
    <row r="226" spans="3:5" s="49" customFormat="1" x14ac:dyDescent="0.2">
      <c r="C226" s="50"/>
      <c r="D226" s="50"/>
      <c r="E226" s="50"/>
    </row>
    <row r="227" spans="3:5" s="49" customFormat="1" x14ac:dyDescent="0.2">
      <c r="C227" s="50"/>
      <c r="D227" s="50"/>
      <c r="E227" s="50"/>
    </row>
    <row r="228" spans="3:5" s="49" customFormat="1" x14ac:dyDescent="0.2">
      <c r="C228" s="50"/>
      <c r="D228" s="50"/>
      <c r="E228" s="50"/>
    </row>
    <row r="229" spans="3:5" s="49" customFormat="1" x14ac:dyDescent="0.2">
      <c r="C229" s="50"/>
      <c r="D229" s="50"/>
      <c r="E229" s="50"/>
    </row>
    <row r="230" spans="3:5" s="49" customFormat="1" x14ac:dyDescent="0.2">
      <c r="C230" s="50"/>
      <c r="D230" s="50"/>
      <c r="E230" s="50"/>
    </row>
    <row r="231" spans="3:5" s="49" customFormat="1" x14ac:dyDescent="0.2">
      <c r="C231" s="50"/>
      <c r="D231" s="50"/>
      <c r="E231" s="50"/>
    </row>
    <row r="232" spans="3:5" s="49" customFormat="1" x14ac:dyDescent="0.2">
      <c r="C232" s="50"/>
      <c r="D232" s="50"/>
      <c r="E232" s="50"/>
    </row>
    <row r="233" spans="3:5" s="49" customFormat="1" x14ac:dyDescent="0.2">
      <c r="C233" s="50"/>
      <c r="D233" s="50"/>
      <c r="E233" s="50"/>
    </row>
    <row r="234" spans="3:5" s="49" customFormat="1" x14ac:dyDescent="0.2">
      <c r="C234" s="50"/>
      <c r="D234" s="50"/>
      <c r="E234" s="50"/>
    </row>
    <row r="235" spans="3:5" s="49" customFormat="1" x14ac:dyDescent="0.2">
      <c r="C235" s="50"/>
      <c r="D235" s="50"/>
      <c r="E235" s="50"/>
    </row>
    <row r="236" spans="3:5" s="49" customFormat="1" x14ac:dyDescent="0.2">
      <c r="C236" s="50"/>
      <c r="D236" s="50"/>
      <c r="E236" s="50"/>
    </row>
    <row r="237" spans="3:5" s="49" customFormat="1" x14ac:dyDescent="0.2">
      <c r="C237" s="50"/>
      <c r="D237" s="50"/>
      <c r="E237" s="50"/>
    </row>
    <row r="238" spans="3:5" s="49" customFormat="1" x14ac:dyDescent="0.2">
      <c r="C238" s="50"/>
      <c r="D238" s="50"/>
      <c r="E238" s="50"/>
    </row>
    <row r="239" spans="3:5" s="49" customFormat="1" x14ac:dyDescent="0.2">
      <c r="C239" s="50"/>
      <c r="D239" s="50"/>
      <c r="E239" s="50"/>
    </row>
    <row r="240" spans="3:5" s="49" customFormat="1" x14ac:dyDescent="0.2">
      <c r="C240" s="50"/>
      <c r="D240" s="50"/>
      <c r="E240" s="50"/>
    </row>
    <row r="241" spans="3:5" s="49" customFormat="1" x14ac:dyDescent="0.2">
      <c r="C241" s="50"/>
      <c r="D241" s="50"/>
      <c r="E241" s="50"/>
    </row>
    <row r="242" spans="3:5" s="49" customFormat="1" x14ac:dyDescent="0.2">
      <c r="C242" s="50"/>
      <c r="D242" s="50"/>
      <c r="E242" s="50"/>
    </row>
    <row r="243" spans="3:5" s="49" customFormat="1" x14ac:dyDescent="0.2">
      <c r="C243" s="50"/>
      <c r="D243" s="50"/>
      <c r="E243" s="50"/>
    </row>
    <row r="244" spans="3:5" s="49" customFormat="1" x14ac:dyDescent="0.2">
      <c r="C244" s="50"/>
      <c r="D244" s="50"/>
      <c r="E244" s="50"/>
    </row>
    <row r="245" spans="3:5" s="49" customFormat="1" x14ac:dyDescent="0.2">
      <c r="C245" s="50"/>
      <c r="D245" s="50"/>
      <c r="E245" s="50"/>
    </row>
    <row r="246" spans="3:5" s="49" customFormat="1" x14ac:dyDescent="0.2">
      <c r="C246" s="50"/>
      <c r="D246" s="50"/>
      <c r="E246" s="50"/>
    </row>
    <row r="247" spans="3:5" s="49" customFormat="1" x14ac:dyDescent="0.2">
      <c r="C247" s="50"/>
      <c r="D247" s="50"/>
      <c r="E247" s="50"/>
    </row>
    <row r="248" spans="3:5" s="49" customFormat="1" x14ac:dyDescent="0.2">
      <c r="C248" s="50"/>
      <c r="D248" s="50"/>
      <c r="E248" s="50"/>
    </row>
    <row r="249" spans="3:5" s="49" customFormat="1" x14ac:dyDescent="0.2">
      <c r="C249" s="50"/>
      <c r="D249" s="50"/>
      <c r="E249" s="50"/>
    </row>
    <row r="250" spans="3:5" s="49" customFormat="1" x14ac:dyDescent="0.2">
      <c r="C250" s="50"/>
      <c r="D250" s="50"/>
      <c r="E250" s="50"/>
    </row>
    <row r="251" spans="3:5" s="49" customFormat="1" x14ac:dyDescent="0.2">
      <c r="C251" s="50"/>
      <c r="D251" s="50"/>
      <c r="E251" s="50"/>
    </row>
    <row r="252" spans="3:5" s="49" customFormat="1" x14ac:dyDescent="0.2">
      <c r="C252" s="50"/>
      <c r="D252" s="50"/>
      <c r="E252" s="50"/>
    </row>
    <row r="253" spans="3:5" s="49" customFormat="1" x14ac:dyDescent="0.2">
      <c r="C253" s="50"/>
      <c r="D253" s="50"/>
      <c r="E253" s="50"/>
    </row>
    <row r="254" spans="3:5" s="49" customFormat="1" x14ac:dyDescent="0.2">
      <c r="C254" s="50"/>
      <c r="D254" s="50"/>
      <c r="E254" s="50"/>
    </row>
    <row r="255" spans="3:5" s="49" customFormat="1" x14ac:dyDescent="0.2">
      <c r="C255" s="50"/>
      <c r="D255" s="50"/>
      <c r="E255" s="50"/>
    </row>
    <row r="256" spans="3:5" s="49" customFormat="1" x14ac:dyDescent="0.2">
      <c r="C256" s="50"/>
      <c r="D256" s="50"/>
      <c r="E256" s="50"/>
    </row>
    <row r="257" spans="3:5" s="49" customFormat="1" x14ac:dyDescent="0.2">
      <c r="C257" s="50"/>
      <c r="D257" s="50"/>
      <c r="E257" s="50"/>
    </row>
    <row r="258" spans="3:5" s="49" customFormat="1" x14ac:dyDescent="0.2">
      <c r="C258" s="50"/>
      <c r="D258" s="50"/>
      <c r="E258" s="50"/>
    </row>
    <row r="259" spans="3:5" s="49" customFormat="1" x14ac:dyDescent="0.2">
      <c r="C259" s="50"/>
      <c r="D259" s="50"/>
      <c r="E259" s="50"/>
    </row>
    <row r="260" spans="3:5" s="49" customFormat="1" x14ac:dyDescent="0.2">
      <c r="C260" s="50"/>
      <c r="D260" s="50"/>
      <c r="E260" s="50"/>
    </row>
    <row r="261" spans="3:5" s="49" customFormat="1" x14ac:dyDescent="0.2">
      <c r="C261" s="50"/>
      <c r="D261" s="50"/>
      <c r="E261" s="50"/>
    </row>
    <row r="262" spans="3:5" s="49" customFormat="1" x14ac:dyDescent="0.2">
      <c r="C262" s="50"/>
      <c r="D262" s="50"/>
      <c r="E262" s="50"/>
    </row>
    <row r="263" spans="3:5" s="49" customFormat="1" x14ac:dyDescent="0.2">
      <c r="C263" s="50"/>
      <c r="D263" s="50"/>
      <c r="E263" s="50"/>
    </row>
    <row r="264" spans="3:5" s="49" customFormat="1" x14ac:dyDescent="0.2">
      <c r="C264" s="50"/>
      <c r="D264" s="50"/>
      <c r="E264" s="50"/>
    </row>
    <row r="265" spans="3:5" s="49" customFormat="1" x14ac:dyDescent="0.2">
      <c r="C265" s="50"/>
      <c r="D265" s="50"/>
      <c r="E265" s="50"/>
    </row>
    <row r="266" spans="3:5" s="49" customFormat="1" x14ac:dyDescent="0.2">
      <c r="C266" s="50"/>
      <c r="D266" s="50"/>
      <c r="E266" s="50"/>
    </row>
    <row r="267" spans="3:5" s="49" customFormat="1" x14ac:dyDescent="0.2">
      <c r="C267" s="50"/>
      <c r="D267" s="50"/>
      <c r="E267" s="50"/>
    </row>
    <row r="268" spans="3:5" s="49" customFormat="1" x14ac:dyDescent="0.2">
      <c r="C268" s="50"/>
      <c r="D268" s="50"/>
      <c r="E268" s="50"/>
    </row>
    <row r="269" spans="3:5" s="49" customFormat="1" x14ac:dyDescent="0.2">
      <c r="C269" s="50"/>
      <c r="D269" s="50"/>
      <c r="E269" s="50"/>
    </row>
    <row r="270" spans="3:5" s="49" customFormat="1" x14ac:dyDescent="0.2">
      <c r="C270" s="50"/>
      <c r="D270" s="50"/>
      <c r="E270" s="50"/>
    </row>
    <row r="271" spans="3:5" s="49" customFormat="1" x14ac:dyDescent="0.2">
      <c r="C271" s="50"/>
      <c r="D271" s="50"/>
      <c r="E271" s="50"/>
    </row>
    <row r="272" spans="3:5" s="49" customFormat="1" x14ac:dyDescent="0.2">
      <c r="C272" s="50"/>
      <c r="D272" s="50"/>
      <c r="E272" s="50"/>
    </row>
    <row r="273" spans="3:5" s="49" customFormat="1" x14ac:dyDescent="0.2">
      <c r="C273" s="50"/>
      <c r="D273" s="50"/>
      <c r="E273" s="50"/>
    </row>
    <row r="274" spans="3:5" s="49" customFormat="1" x14ac:dyDescent="0.2">
      <c r="C274" s="50"/>
      <c r="D274" s="50"/>
      <c r="E274" s="50"/>
    </row>
    <row r="275" spans="3:5" s="49" customFormat="1" x14ac:dyDescent="0.2">
      <c r="C275" s="50"/>
      <c r="D275" s="50"/>
      <c r="E275" s="50"/>
    </row>
    <row r="276" spans="3:5" s="49" customFormat="1" x14ac:dyDescent="0.2">
      <c r="C276" s="50"/>
      <c r="D276" s="50"/>
      <c r="E276" s="50"/>
    </row>
    <row r="277" spans="3:5" s="49" customFormat="1" x14ac:dyDescent="0.2">
      <c r="C277" s="50"/>
      <c r="D277" s="50"/>
      <c r="E277" s="50"/>
    </row>
    <row r="278" spans="3:5" s="49" customFormat="1" x14ac:dyDescent="0.2">
      <c r="C278" s="50"/>
      <c r="D278" s="50"/>
      <c r="E278" s="50"/>
    </row>
    <row r="279" spans="3:5" s="49" customFormat="1" x14ac:dyDescent="0.2">
      <c r="C279" s="50"/>
      <c r="D279" s="50"/>
      <c r="E279" s="50"/>
    </row>
    <row r="280" spans="3:5" s="49" customFormat="1" x14ac:dyDescent="0.2">
      <c r="C280" s="50"/>
      <c r="D280" s="50"/>
      <c r="E280" s="50"/>
    </row>
    <row r="281" spans="3:5" s="49" customFormat="1" x14ac:dyDescent="0.2">
      <c r="C281" s="50"/>
      <c r="D281" s="50"/>
      <c r="E281" s="50"/>
    </row>
    <row r="282" spans="3:5" s="49" customFormat="1" x14ac:dyDescent="0.2">
      <c r="C282" s="50"/>
      <c r="D282" s="50"/>
      <c r="E282" s="50"/>
    </row>
    <row r="283" spans="3:5" s="49" customFormat="1" x14ac:dyDescent="0.2">
      <c r="C283" s="50"/>
      <c r="D283" s="50"/>
      <c r="E283" s="50"/>
    </row>
    <row r="284" spans="3:5" s="49" customFormat="1" x14ac:dyDescent="0.2">
      <c r="C284" s="50"/>
      <c r="D284" s="50"/>
      <c r="E284" s="50"/>
    </row>
    <row r="285" spans="3:5" s="49" customFormat="1" x14ac:dyDescent="0.2">
      <c r="C285" s="50"/>
      <c r="D285" s="50"/>
      <c r="E285" s="50"/>
    </row>
    <row r="286" spans="3:5" s="49" customFormat="1" x14ac:dyDescent="0.2">
      <c r="C286" s="50"/>
      <c r="D286" s="50"/>
      <c r="E286" s="50"/>
    </row>
    <row r="287" spans="3:5" s="49" customFormat="1" x14ac:dyDescent="0.2">
      <c r="C287" s="50"/>
      <c r="D287" s="50"/>
      <c r="E287" s="50"/>
    </row>
    <row r="288" spans="3:5" s="49" customFormat="1" x14ac:dyDescent="0.2">
      <c r="C288" s="50"/>
      <c r="D288" s="50"/>
      <c r="E288" s="50"/>
    </row>
    <row r="289" spans="3:5" s="49" customFormat="1" x14ac:dyDescent="0.2">
      <c r="C289" s="50"/>
      <c r="D289" s="50"/>
      <c r="E289" s="50"/>
    </row>
    <row r="290" spans="3:5" s="49" customFormat="1" x14ac:dyDescent="0.2">
      <c r="C290" s="50"/>
      <c r="D290" s="50"/>
      <c r="E290" s="50"/>
    </row>
    <row r="291" spans="3:5" s="49" customFormat="1" x14ac:dyDescent="0.2">
      <c r="C291" s="50"/>
      <c r="D291" s="50"/>
      <c r="E291" s="50"/>
    </row>
    <row r="292" spans="3:5" s="49" customFormat="1" x14ac:dyDescent="0.2">
      <c r="C292" s="50"/>
      <c r="D292" s="50"/>
      <c r="E292" s="50"/>
    </row>
    <row r="293" spans="3:5" s="49" customFormat="1" x14ac:dyDescent="0.2">
      <c r="C293" s="50"/>
      <c r="D293" s="50"/>
      <c r="E293" s="50"/>
    </row>
    <row r="294" spans="3:5" s="49" customFormat="1" x14ac:dyDescent="0.2">
      <c r="C294" s="50"/>
      <c r="D294" s="50"/>
      <c r="E294" s="50"/>
    </row>
    <row r="295" spans="3:5" s="49" customFormat="1" x14ac:dyDescent="0.2">
      <c r="C295" s="50"/>
      <c r="D295" s="50"/>
      <c r="E295" s="50"/>
    </row>
    <row r="296" spans="3:5" s="49" customFormat="1" x14ac:dyDescent="0.2">
      <c r="C296" s="50"/>
      <c r="D296" s="50"/>
      <c r="E296" s="50"/>
    </row>
    <row r="297" spans="3:5" s="49" customFormat="1" x14ac:dyDescent="0.2">
      <c r="C297" s="50"/>
      <c r="D297" s="50"/>
      <c r="E297" s="50"/>
    </row>
    <row r="298" spans="3:5" s="49" customFormat="1" x14ac:dyDescent="0.2">
      <c r="C298" s="50"/>
      <c r="D298" s="50"/>
      <c r="E298" s="50"/>
    </row>
    <row r="299" spans="3:5" s="49" customFormat="1" x14ac:dyDescent="0.2">
      <c r="C299" s="50"/>
      <c r="D299" s="50"/>
      <c r="E299" s="50"/>
    </row>
    <row r="300" spans="3:5" s="49" customFormat="1" x14ac:dyDescent="0.2">
      <c r="C300" s="50"/>
      <c r="D300" s="50"/>
      <c r="E300" s="50"/>
    </row>
    <row r="301" spans="3:5" s="49" customFormat="1" x14ac:dyDescent="0.2">
      <c r="C301" s="50"/>
      <c r="D301" s="50"/>
      <c r="E301" s="50"/>
    </row>
    <row r="302" spans="3:5" s="49" customFormat="1" x14ac:dyDescent="0.2">
      <c r="C302" s="50"/>
      <c r="D302" s="50"/>
      <c r="E302" s="50"/>
    </row>
    <row r="303" spans="3:5" s="49" customFormat="1" x14ac:dyDescent="0.2">
      <c r="C303" s="50"/>
      <c r="D303" s="50"/>
      <c r="E303" s="50"/>
    </row>
    <row r="304" spans="3:5" s="49" customFormat="1" x14ac:dyDescent="0.2">
      <c r="C304" s="50"/>
      <c r="D304" s="50"/>
      <c r="E304" s="50"/>
    </row>
    <row r="305" spans="3:5" s="49" customFormat="1" x14ac:dyDescent="0.2">
      <c r="C305" s="50"/>
      <c r="D305" s="50"/>
      <c r="E305" s="50"/>
    </row>
    <row r="306" spans="3:5" s="49" customFormat="1" x14ac:dyDescent="0.2">
      <c r="C306" s="50"/>
      <c r="D306" s="50"/>
      <c r="E306" s="50"/>
    </row>
    <row r="307" spans="3:5" s="49" customFormat="1" x14ac:dyDescent="0.2">
      <c r="C307" s="50"/>
      <c r="D307" s="50"/>
      <c r="E307" s="50"/>
    </row>
    <row r="308" spans="3:5" s="49" customFormat="1" x14ac:dyDescent="0.2">
      <c r="C308" s="50"/>
      <c r="D308" s="50"/>
      <c r="E308" s="50"/>
    </row>
    <row r="309" spans="3:5" s="49" customFormat="1" x14ac:dyDescent="0.2">
      <c r="C309" s="50"/>
      <c r="D309" s="50"/>
      <c r="E309" s="50"/>
    </row>
    <row r="310" spans="3:5" s="49" customFormat="1" x14ac:dyDescent="0.2">
      <c r="C310" s="50"/>
      <c r="D310" s="50"/>
      <c r="E310" s="50"/>
    </row>
    <row r="311" spans="3:5" s="49" customFormat="1" x14ac:dyDescent="0.2">
      <c r="C311" s="50"/>
      <c r="D311" s="50"/>
      <c r="E311" s="50"/>
    </row>
    <row r="312" spans="3:5" s="49" customFormat="1" x14ac:dyDescent="0.2">
      <c r="C312" s="50"/>
      <c r="D312" s="50"/>
      <c r="E312" s="50"/>
    </row>
    <row r="313" spans="3:5" s="49" customFormat="1" x14ac:dyDescent="0.2">
      <c r="C313" s="50"/>
      <c r="D313" s="50"/>
      <c r="E313" s="50"/>
    </row>
    <row r="314" spans="3:5" s="49" customFormat="1" x14ac:dyDescent="0.2">
      <c r="C314" s="50"/>
      <c r="D314" s="50"/>
      <c r="E314" s="50"/>
    </row>
    <row r="315" spans="3:5" s="49" customFormat="1" x14ac:dyDescent="0.2">
      <c r="C315" s="50"/>
      <c r="D315" s="50"/>
      <c r="E315" s="50"/>
    </row>
    <row r="316" spans="3:5" s="49" customFormat="1" x14ac:dyDescent="0.2">
      <c r="C316" s="50"/>
      <c r="D316" s="50"/>
      <c r="E316" s="50"/>
    </row>
    <row r="317" spans="3:5" s="49" customFormat="1" x14ac:dyDescent="0.2">
      <c r="C317" s="50"/>
      <c r="D317" s="50"/>
      <c r="E317" s="50"/>
    </row>
    <row r="318" spans="3:5" s="49" customFormat="1" x14ac:dyDescent="0.2">
      <c r="C318" s="50"/>
      <c r="D318" s="50"/>
      <c r="E318" s="50"/>
    </row>
    <row r="319" spans="3:5" s="49" customFormat="1" x14ac:dyDescent="0.2">
      <c r="C319" s="50"/>
      <c r="D319" s="50"/>
      <c r="E319" s="50"/>
    </row>
    <row r="320" spans="3:5" s="49" customFormat="1" x14ac:dyDescent="0.2">
      <c r="C320" s="50"/>
      <c r="D320" s="50"/>
      <c r="E320" s="50"/>
    </row>
    <row r="321" spans="3:5" s="49" customFormat="1" x14ac:dyDescent="0.2">
      <c r="C321" s="50"/>
      <c r="D321" s="50"/>
      <c r="E321" s="50"/>
    </row>
    <row r="322" spans="3:5" s="49" customFormat="1" x14ac:dyDescent="0.2">
      <c r="C322" s="50"/>
      <c r="D322" s="50"/>
      <c r="E322" s="50"/>
    </row>
    <row r="323" spans="3:5" s="49" customFormat="1" x14ac:dyDescent="0.2">
      <c r="C323" s="50"/>
      <c r="D323" s="50"/>
      <c r="E323" s="50"/>
    </row>
    <row r="324" spans="3:5" s="49" customFormat="1" x14ac:dyDescent="0.2">
      <c r="C324" s="50"/>
      <c r="D324" s="50"/>
      <c r="E324" s="50"/>
    </row>
    <row r="325" spans="3:5" s="49" customFormat="1" x14ac:dyDescent="0.2">
      <c r="C325" s="50"/>
      <c r="D325" s="50"/>
      <c r="E325" s="50"/>
    </row>
    <row r="326" spans="3:5" s="49" customFormat="1" x14ac:dyDescent="0.2">
      <c r="C326" s="50"/>
      <c r="D326" s="50"/>
      <c r="E326" s="50"/>
    </row>
    <row r="327" spans="3:5" s="49" customFormat="1" x14ac:dyDescent="0.2">
      <c r="C327" s="50"/>
      <c r="D327" s="50"/>
      <c r="E327" s="50"/>
    </row>
    <row r="328" spans="3:5" s="49" customFormat="1" x14ac:dyDescent="0.2">
      <c r="C328" s="50"/>
      <c r="D328" s="50"/>
      <c r="E328" s="50"/>
    </row>
    <row r="329" spans="3:5" s="49" customFormat="1" x14ac:dyDescent="0.2">
      <c r="C329" s="50"/>
      <c r="D329" s="50"/>
      <c r="E329" s="50"/>
    </row>
    <row r="330" spans="3:5" s="49" customFormat="1" x14ac:dyDescent="0.2">
      <c r="C330" s="50"/>
      <c r="D330" s="50"/>
      <c r="E330" s="50"/>
    </row>
    <row r="331" spans="3:5" s="49" customFormat="1" x14ac:dyDescent="0.2">
      <c r="C331" s="50"/>
      <c r="D331" s="50"/>
      <c r="E331" s="50"/>
    </row>
    <row r="332" spans="3:5" s="49" customFormat="1" x14ac:dyDescent="0.2">
      <c r="C332" s="50"/>
      <c r="D332" s="50"/>
      <c r="E332" s="50"/>
    </row>
    <row r="333" spans="3:5" s="49" customFormat="1" x14ac:dyDescent="0.2">
      <c r="C333" s="50"/>
      <c r="D333" s="50"/>
      <c r="E333" s="50"/>
    </row>
    <row r="334" spans="3:5" s="49" customFormat="1" x14ac:dyDescent="0.2">
      <c r="C334" s="50"/>
      <c r="D334" s="50"/>
      <c r="E334" s="50"/>
    </row>
    <row r="335" spans="3:5" s="49" customFormat="1" x14ac:dyDescent="0.2">
      <c r="C335" s="50"/>
      <c r="D335" s="50"/>
      <c r="E335" s="50"/>
    </row>
    <row r="336" spans="3:5" s="49" customFormat="1" x14ac:dyDescent="0.2">
      <c r="C336" s="50"/>
      <c r="D336" s="50"/>
      <c r="E336" s="50"/>
    </row>
    <row r="337" spans="3:5" s="49" customFormat="1" x14ac:dyDescent="0.2">
      <c r="C337" s="50"/>
      <c r="D337" s="50"/>
      <c r="E337" s="50"/>
    </row>
    <row r="338" spans="3:5" s="49" customFormat="1" x14ac:dyDescent="0.2">
      <c r="C338" s="50"/>
      <c r="D338" s="50"/>
      <c r="E338" s="50"/>
    </row>
    <row r="339" spans="3:5" s="49" customFormat="1" x14ac:dyDescent="0.2">
      <c r="C339" s="50"/>
      <c r="D339" s="50"/>
      <c r="E339" s="50"/>
    </row>
    <row r="340" spans="3:5" s="49" customFormat="1" x14ac:dyDescent="0.2">
      <c r="C340" s="50"/>
      <c r="D340" s="50"/>
      <c r="E340" s="50"/>
    </row>
    <row r="341" spans="3:5" s="49" customFormat="1" x14ac:dyDescent="0.2">
      <c r="C341" s="50"/>
      <c r="D341" s="50"/>
      <c r="E341" s="50"/>
    </row>
    <row r="342" spans="3:5" s="49" customFormat="1" x14ac:dyDescent="0.2">
      <c r="C342" s="50"/>
      <c r="D342" s="50"/>
      <c r="E342" s="50"/>
    </row>
    <row r="343" spans="3:5" s="49" customFormat="1" x14ac:dyDescent="0.2">
      <c r="C343" s="50"/>
      <c r="D343" s="50"/>
      <c r="E343" s="50"/>
    </row>
    <row r="344" spans="3:5" s="49" customFormat="1" x14ac:dyDescent="0.2">
      <c r="C344" s="50"/>
      <c r="D344" s="50"/>
      <c r="E344" s="50"/>
    </row>
    <row r="345" spans="3:5" s="49" customFormat="1" x14ac:dyDescent="0.2">
      <c r="C345" s="50"/>
      <c r="D345" s="50"/>
      <c r="E345" s="50"/>
    </row>
    <row r="346" spans="3:5" s="49" customFormat="1" x14ac:dyDescent="0.2">
      <c r="C346" s="50"/>
      <c r="D346" s="50"/>
      <c r="E346" s="50"/>
    </row>
    <row r="347" spans="3:5" s="49" customFormat="1" x14ac:dyDescent="0.2">
      <c r="C347" s="50"/>
      <c r="D347" s="50"/>
      <c r="E347" s="50"/>
    </row>
    <row r="348" spans="3:5" s="49" customFormat="1" x14ac:dyDescent="0.2">
      <c r="C348" s="50"/>
      <c r="D348" s="50"/>
      <c r="E348" s="50"/>
    </row>
    <row r="349" spans="3:5" s="49" customFormat="1" x14ac:dyDescent="0.2">
      <c r="C349" s="50"/>
      <c r="D349" s="50"/>
      <c r="E349" s="50"/>
    </row>
    <row r="350" spans="3:5" s="49" customFormat="1" x14ac:dyDescent="0.2">
      <c r="C350" s="50"/>
      <c r="D350" s="50"/>
      <c r="E350" s="50"/>
    </row>
    <row r="351" spans="3:5" s="49" customFormat="1" x14ac:dyDescent="0.2">
      <c r="C351" s="50"/>
      <c r="D351" s="50"/>
      <c r="E351" s="50"/>
    </row>
    <row r="352" spans="3:5" s="49" customFormat="1" x14ac:dyDescent="0.2">
      <c r="C352" s="50"/>
      <c r="D352" s="50"/>
      <c r="E352" s="50"/>
    </row>
    <row r="353" spans="3:5" s="49" customFormat="1" x14ac:dyDescent="0.2">
      <c r="C353" s="50"/>
      <c r="D353" s="50"/>
      <c r="E353" s="50"/>
    </row>
    <row r="354" spans="3:5" s="49" customFormat="1" x14ac:dyDescent="0.2">
      <c r="C354" s="50"/>
      <c r="D354" s="50"/>
      <c r="E354" s="50"/>
    </row>
    <row r="355" spans="3:5" s="49" customFormat="1" x14ac:dyDescent="0.2">
      <c r="C355" s="50"/>
      <c r="D355" s="50"/>
      <c r="E355" s="50"/>
    </row>
    <row r="356" spans="3:5" s="49" customFormat="1" x14ac:dyDescent="0.2">
      <c r="C356" s="50"/>
      <c r="D356" s="50"/>
      <c r="E356" s="50"/>
    </row>
    <row r="357" spans="3:5" s="49" customFormat="1" x14ac:dyDescent="0.2">
      <c r="C357" s="50"/>
      <c r="D357" s="50"/>
      <c r="E357" s="50"/>
    </row>
    <row r="358" spans="3:5" s="49" customFormat="1" x14ac:dyDescent="0.2">
      <c r="C358" s="50"/>
      <c r="D358" s="50"/>
      <c r="E358" s="50"/>
    </row>
    <row r="359" spans="3:5" s="49" customFormat="1" x14ac:dyDescent="0.2">
      <c r="C359" s="50"/>
      <c r="D359" s="50"/>
      <c r="E359" s="50"/>
    </row>
    <row r="360" spans="3:5" s="49" customFormat="1" x14ac:dyDescent="0.2">
      <c r="C360" s="50"/>
      <c r="D360" s="50"/>
      <c r="E360" s="50"/>
    </row>
    <row r="361" spans="3:5" s="49" customFormat="1" x14ac:dyDescent="0.2">
      <c r="C361" s="50"/>
      <c r="D361" s="50"/>
      <c r="E361" s="50"/>
    </row>
    <row r="362" spans="3:5" s="49" customFormat="1" x14ac:dyDescent="0.2">
      <c r="C362" s="50"/>
      <c r="D362" s="50"/>
      <c r="E362" s="50"/>
    </row>
    <row r="363" spans="3:5" s="49" customFormat="1" x14ac:dyDescent="0.2">
      <c r="C363" s="50"/>
      <c r="D363" s="50"/>
      <c r="E363" s="50"/>
    </row>
    <row r="364" spans="3:5" s="49" customFormat="1" x14ac:dyDescent="0.2">
      <c r="C364" s="50"/>
      <c r="D364" s="50"/>
      <c r="E364" s="50"/>
    </row>
    <row r="365" spans="3:5" s="49" customFormat="1" x14ac:dyDescent="0.2">
      <c r="C365" s="50"/>
      <c r="D365" s="50"/>
      <c r="E365" s="50"/>
    </row>
    <row r="366" spans="3:5" s="49" customFormat="1" x14ac:dyDescent="0.2">
      <c r="C366" s="50"/>
      <c r="D366" s="50"/>
      <c r="E366" s="50"/>
    </row>
    <row r="367" spans="3:5" s="49" customFormat="1" x14ac:dyDescent="0.2">
      <c r="C367" s="50"/>
      <c r="D367" s="50"/>
      <c r="E367" s="50"/>
    </row>
    <row r="368" spans="3:5" s="49" customFormat="1" x14ac:dyDescent="0.2">
      <c r="C368" s="50"/>
      <c r="D368" s="50"/>
      <c r="E368" s="50"/>
    </row>
    <row r="369" spans="3:5" s="49" customFormat="1" x14ac:dyDescent="0.2">
      <c r="C369" s="50"/>
      <c r="D369" s="50"/>
      <c r="E369" s="50"/>
    </row>
    <row r="370" spans="3:5" s="49" customFormat="1" x14ac:dyDescent="0.2">
      <c r="C370" s="50"/>
      <c r="D370" s="50"/>
      <c r="E370" s="50"/>
    </row>
    <row r="371" spans="3:5" s="49" customFormat="1" x14ac:dyDescent="0.2">
      <c r="C371" s="50"/>
      <c r="D371" s="50"/>
      <c r="E371" s="50"/>
    </row>
    <row r="372" spans="3:5" s="49" customFormat="1" x14ac:dyDescent="0.2">
      <c r="C372" s="50"/>
      <c r="D372" s="50"/>
      <c r="E372" s="50"/>
    </row>
    <row r="373" spans="3:5" s="49" customFormat="1" x14ac:dyDescent="0.2">
      <c r="C373" s="50"/>
      <c r="D373" s="50"/>
      <c r="E373" s="50"/>
    </row>
    <row r="374" spans="3:5" s="49" customFormat="1" x14ac:dyDescent="0.2">
      <c r="C374" s="50"/>
      <c r="D374" s="50"/>
      <c r="E374" s="50"/>
    </row>
    <row r="375" spans="3:5" s="49" customFormat="1" x14ac:dyDescent="0.2">
      <c r="C375" s="50"/>
      <c r="D375" s="50"/>
      <c r="E375" s="50"/>
    </row>
    <row r="376" spans="3:5" s="49" customFormat="1" x14ac:dyDescent="0.2">
      <c r="C376" s="50"/>
      <c r="D376" s="50"/>
      <c r="E376" s="50"/>
    </row>
    <row r="377" spans="3:5" s="49" customFormat="1" x14ac:dyDescent="0.2">
      <c r="C377" s="50"/>
      <c r="D377" s="50"/>
      <c r="E377" s="50"/>
    </row>
    <row r="378" spans="3:5" s="49" customFormat="1" x14ac:dyDescent="0.2">
      <c r="C378" s="50"/>
      <c r="D378" s="50"/>
      <c r="E378" s="50"/>
    </row>
    <row r="379" spans="3:5" s="49" customFormat="1" x14ac:dyDescent="0.2">
      <c r="C379" s="50"/>
      <c r="D379" s="50"/>
      <c r="E379" s="50"/>
    </row>
    <row r="380" spans="3:5" s="49" customFormat="1" x14ac:dyDescent="0.2">
      <c r="C380" s="50"/>
      <c r="D380" s="50"/>
      <c r="E380" s="50"/>
    </row>
    <row r="381" spans="3:5" s="49" customFormat="1" x14ac:dyDescent="0.2">
      <c r="C381" s="50"/>
      <c r="D381" s="50"/>
      <c r="E381" s="50"/>
    </row>
    <row r="382" spans="3:5" s="49" customFormat="1" x14ac:dyDescent="0.2">
      <c r="C382" s="50"/>
      <c r="D382" s="50"/>
      <c r="E382" s="50"/>
    </row>
    <row r="383" spans="3:5" s="49" customFormat="1" x14ac:dyDescent="0.2">
      <c r="C383" s="50"/>
      <c r="D383" s="50"/>
      <c r="E383" s="50"/>
    </row>
    <row r="384" spans="3:5" s="49" customFormat="1" x14ac:dyDescent="0.2">
      <c r="C384" s="50"/>
      <c r="D384" s="50"/>
      <c r="E384" s="50"/>
    </row>
    <row r="385" spans="3:5" s="49" customFormat="1" x14ac:dyDescent="0.2">
      <c r="C385" s="50"/>
      <c r="D385" s="50"/>
      <c r="E385" s="50"/>
    </row>
    <row r="386" spans="3:5" s="49" customFormat="1" x14ac:dyDescent="0.2">
      <c r="C386" s="50"/>
      <c r="D386" s="50"/>
      <c r="E386" s="50"/>
    </row>
    <row r="387" spans="3:5" s="49" customFormat="1" x14ac:dyDescent="0.2">
      <c r="C387" s="50"/>
      <c r="D387" s="50"/>
      <c r="E387" s="50"/>
    </row>
    <row r="388" spans="3:5" s="49" customFormat="1" x14ac:dyDescent="0.2">
      <c r="C388" s="50"/>
      <c r="D388" s="50"/>
      <c r="E388" s="50"/>
    </row>
    <row r="389" spans="3:5" s="49" customFormat="1" x14ac:dyDescent="0.2">
      <c r="C389" s="50"/>
      <c r="D389" s="50"/>
      <c r="E389" s="50"/>
    </row>
    <row r="390" spans="3:5" s="49" customFormat="1" x14ac:dyDescent="0.2">
      <c r="C390" s="50"/>
      <c r="D390" s="50"/>
      <c r="E390" s="50"/>
    </row>
    <row r="391" spans="3:5" s="49" customFormat="1" x14ac:dyDescent="0.2">
      <c r="C391" s="50"/>
      <c r="D391" s="50"/>
      <c r="E391" s="50"/>
    </row>
    <row r="392" spans="3:5" s="49" customFormat="1" x14ac:dyDescent="0.2">
      <c r="C392" s="50"/>
      <c r="D392" s="50"/>
      <c r="E392" s="50"/>
    </row>
    <row r="393" spans="3:5" s="49" customFormat="1" x14ac:dyDescent="0.2">
      <c r="C393" s="50"/>
      <c r="D393" s="50"/>
      <c r="E393" s="50"/>
    </row>
    <row r="394" spans="3:5" s="49" customFormat="1" x14ac:dyDescent="0.2">
      <c r="C394" s="50"/>
      <c r="D394" s="50"/>
      <c r="E394" s="50"/>
    </row>
    <row r="395" spans="3:5" s="49" customFormat="1" x14ac:dyDescent="0.2">
      <c r="C395" s="50"/>
      <c r="D395" s="50"/>
      <c r="E395" s="50"/>
    </row>
    <row r="396" spans="3:5" s="49" customFormat="1" x14ac:dyDescent="0.2">
      <c r="C396" s="50"/>
      <c r="D396" s="50"/>
      <c r="E396" s="50"/>
    </row>
    <row r="397" spans="3:5" s="49" customFormat="1" x14ac:dyDescent="0.2">
      <c r="C397" s="50"/>
      <c r="D397" s="50"/>
      <c r="E397" s="50"/>
    </row>
    <row r="398" spans="3:5" s="49" customFormat="1" x14ac:dyDescent="0.2">
      <c r="C398" s="50"/>
      <c r="D398" s="50"/>
      <c r="E398" s="50"/>
    </row>
    <row r="399" spans="3:5" s="49" customFormat="1" x14ac:dyDescent="0.2">
      <c r="C399" s="50"/>
      <c r="D399" s="50"/>
      <c r="E399" s="50"/>
    </row>
    <row r="400" spans="3:5" s="49" customFormat="1" x14ac:dyDescent="0.2">
      <c r="C400" s="50"/>
      <c r="D400" s="50"/>
      <c r="E400" s="50"/>
    </row>
    <row r="401" spans="3:5" s="49" customFormat="1" x14ac:dyDescent="0.2">
      <c r="C401" s="50"/>
      <c r="D401" s="50"/>
      <c r="E401" s="50"/>
    </row>
    <row r="402" spans="3:5" s="49" customFormat="1" x14ac:dyDescent="0.2">
      <c r="C402" s="50"/>
      <c r="D402" s="50"/>
      <c r="E402" s="50"/>
    </row>
    <row r="403" spans="3:5" s="49" customFormat="1" x14ac:dyDescent="0.2">
      <c r="C403" s="50"/>
      <c r="D403" s="50"/>
      <c r="E403" s="50"/>
    </row>
    <row r="404" spans="3:5" s="49" customFormat="1" x14ac:dyDescent="0.2">
      <c r="C404" s="50"/>
      <c r="D404" s="50"/>
      <c r="E404" s="50"/>
    </row>
    <row r="405" spans="3:5" s="49" customFormat="1" x14ac:dyDescent="0.2">
      <c r="C405" s="50"/>
      <c r="D405" s="50"/>
      <c r="E405" s="50"/>
    </row>
    <row r="406" spans="3:5" s="49" customFormat="1" x14ac:dyDescent="0.2">
      <c r="C406" s="50"/>
      <c r="D406" s="50"/>
      <c r="E406" s="50"/>
    </row>
    <row r="407" spans="3:5" s="49" customFormat="1" x14ac:dyDescent="0.2">
      <c r="C407" s="50"/>
      <c r="D407" s="50"/>
      <c r="E407" s="50"/>
    </row>
    <row r="408" spans="3:5" s="49" customFormat="1" x14ac:dyDescent="0.2">
      <c r="C408" s="50"/>
      <c r="D408" s="50"/>
      <c r="E408" s="50"/>
    </row>
    <row r="409" spans="3:5" s="49" customFormat="1" x14ac:dyDescent="0.2">
      <c r="C409" s="50"/>
      <c r="D409" s="50"/>
      <c r="E409" s="50"/>
    </row>
    <row r="410" spans="3:5" s="49" customFormat="1" x14ac:dyDescent="0.2">
      <c r="C410" s="50"/>
      <c r="D410" s="50"/>
      <c r="E410" s="50"/>
    </row>
    <row r="411" spans="3:5" s="49" customFormat="1" x14ac:dyDescent="0.2">
      <c r="C411" s="50"/>
      <c r="D411" s="50"/>
      <c r="E411" s="50"/>
    </row>
    <row r="412" spans="3:5" s="49" customFormat="1" x14ac:dyDescent="0.2">
      <c r="C412" s="50"/>
      <c r="D412" s="50"/>
      <c r="E412" s="50"/>
    </row>
    <row r="413" spans="3:5" s="49" customFormat="1" x14ac:dyDescent="0.2">
      <c r="C413" s="50"/>
      <c r="D413" s="50"/>
      <c r="E413" s="50"/>
    </row>
    <row r="414" spans="3:5" s="49" customFormat="1" x14ac:dyDescent="0.2">
      <c r="C414" s="50"/>
      <c r="D414" s="50"/>
      <c r="E414" s="50"/>
    </row>
    <row r="415" spans="3:5" s="49" customFormat="1" x14ac:dyDescent="0.2">
      <c r="C415" s="50"/>
      <c r="D415" s="50"/>
      <c r="E415" s="50"/>
    </row>
    <row r="416" spans="3:5" s="49" customFormat="1" x14ac:dyDescent="0.2">
      <c r="C416" s="50"/>
      <c r="D416" s="50"/>
      <c r="E416" s="50"/>
    </row>
    <row r="417" spans="3:5" s="49" customFormat="1" x14ac:dyDescent="0.2">
      <c r="C417" s="50"/>
      <c r="D417" s="50"/>
      <c r="E417" s="50"/>
    </row>
    <row r="418" spans="3:5" s="49" customFormat="1" x14ac:dyDescent="0.2">
      <c r="C418" s="50"/>
      <c r="D418" s="50"/>
      <c r="E418" s="50"/>
    </row>
    <row r="419" spans="3:5" s="49" customFormat="1" x14ac:dyDescent="0.2">
      <c r="C419" s="50"/>
      <c r="D419" s="50"/>
      <c r="E419" s="50"/>
    </row>
    <row r="420" spans="3:5" s="49" customFormat="1" x14ac:dyDescent="0.2">
      <c r="C420" s="50"/>
      <c r="D420" s="50"/>
      <c r="E420" s="50"/>
    </row>
    <row r="421" spans="3:5" s="49" customFormat="1" x14ac:dyDescent="0.2">
      <c r="C421" s="50"/>
      <c r="D421" s="50"/>
      <c r="E421" s="50"/>
    </row>
    <row r="422" spans="3:5" s="49" customFormat="1" x14ac:dyDescent="0.2">
      <c r="C422" s="50"/>
      <c r="D422" s="50"/>
      <c r="E422" s="50"/>
    </row>
    <row r="423" spans="3:5" s="49" customFormat="1" x14ac:dyDescent="0.2">
      <c r="C423" s="50"/>
      <c r="D423" s="50"/>
      <c r="E423" s="50"/>
    </row>
    <row r="424" spans="3:5" s="49" customFormat="1" x14ac:dyDescent="0.2">
      <c r="C424" s="50"/>
      <c r="D424" s="50"/>
      <c r="E424" s="50"/>
    </row>
    <row r="425" spans="3:5" s="49" customFormat="1" x14ac:dyDescent="0.2">
      <c r="C425" s="50"/>
      <c r="D425" s="50"/>
      <c r="E425" s="50"/>
    </row>
    <row r="426" spans="3:5" s="49" customFormat="1" x14ac:dyDescent="0.2">
      <c r="C426" s="50"/>
      <c r="D426" s="50"/>
      <c r="E426" s="50"/>
    </row>
    <row r="427" spans="3:5" s="49" customFormat="1" x14ac:dyDescent="0.2">
      <c r="C427" s="50"/>
      <c r="D427" s="50"/>
      <c r="E427" s="50"/>
    </row>
    <row r="428" spans="3:5" s="49" customFormat="1" x14ac:dyDescent="0.2">
      <c r="C428" s="50"/>
      <c r="D428" s="50"/>
      <c r="E428" s="50"/>
    </row>
    <row r="429" spans="3:5" s="49" customFormat="1" x14ac:dyDescent="0.2">
      <c r="C429" s="50"/>
      <c r="D429" s="50"/>
      <c r="E429" s="50"/>
    </row>
    <row r="430" spans="3:5" s="49" customFormat="1" x14ac:dyDescent="0.2">
      <c r="C430" s="50"/>
      <c r="D430" s="50"/>
      <c r="E430" s="50"/>
    </row>
    <row r="431" spans="3:5" s="49" customFormat="1" x14ac:dyDescent="0.2">
      <c r="C431" s="50"/>
      <c r="D431" s="50"/>
      <c r="E431" s="50"/>
    </row>
    <row r="432" spans="3:5" s="49" customFormat="1" x14ac:dyDescent="0.2">
      <c r="C432" s="50"/>
      <c r="D432" s="50"/>
      <c r="E432" s="50"/>
    </row>
    <row r="433" spans="3:5" s="49" customFormat="1" x14ac:dyDescent="0.2">
      <c r="C433" s="50"/>
      <c r="D433" s="50"/>
      <c r="E433" s="50"/>
    </row>
    <row r="434" spans="3:5" s="49" customFormat="1" x14ac:dyDescent="0.2">
      <c r="C434" s="50"/>
      <c r="D434" s="50"/>
      <c r="E434" s="50"/>
    </row>
    <row r="435" spans="3:5" s="49" customFormat="1" x14ac:dyDescent="0.2">
      <c r="C435" s="50"/>
      <c r="D435" s="50"/>
      <c r="E435" s="50"/>
    </row>
    <row r="436" spans="3:5" s="49" customFormat="1" x14ac:dyDescent="0.2">
      <c r="C436" s="50"/>
      <c r="D436" s="50"/>
      <c r="E436" s="50"/>
    </row>
    <row r="437" spans="3:5" s="49" customFormat="1" x14ac:dyDescent="0.2">
      <c r="C437" s="50"/>
      <c r="D437" s="50"/>
      <c r="E437" s="50"/>
    </row>
    <row r="438" spans="3:5" s="49" customFormat="1" x14ac:dyDescent="0.2">
      <c r="C438" s="50"/>
      <c r="D438" s="50"/>
      <c r="E438" s="50"/>
    </row>
    <row r="439" spans="3:5" s="49" customFormat="1" x14ac:dyDescent="0.2">
      <c r="C439" s="50"/>
      <c r="D439" s="50"/>
      <c r="E439" s="50"/>
    </row>
    <row r="440" spans="3:5" s="49" customFormat="1" x14ac:dyDescent="0.2">
      <c r="C440" s="50"/>
      <c r="D440" s="50"/>
      <c r="E440" s="50"/>
    </row>
    <row r="441" spans="3:5" s="49" customFormat="1" x14ac:dyDescent="0.2">
      <c r="C441" s="50"/>
      <c r="D441" s="50"/>
      <c r="E441" s="50"/>
    </row>
    <row r="442" spans="3:5" s="49" customFormat="1" x14ac:dyDescent="0.2">
      <c r="C442" s="50"/>
      <c r="D442" s="50"/>
      <c r="E442" s="50"/>
    </row>
    <row r="443" spans="3:5" s="49" customFormat="1" x14ac:dyDescent="0.2">
      <c r="C443" s="50"/>
      <c r="D443" s="50"/>
      <c r="E443" s="50"/>
    </row>
    <row r="444" spans="3:5" s="49" customFormat="1" x14ac:dyDescent="0.2">
      <c r="C444" s="50"/>
      <c r="D444" s="50"/>
      <c r="E444" s="50"/>
    </row>
    <row r="445" spans="3:5" s="49" customFormat="1" x14ac:dyDescent="0.2">
      <c r="C445" s="50"/>
      <c r="D445" s="50"/>
      <c r="E445" s="50"/>
    </row>
    <row r="446" spans="3:5" s="49" customFormat="1" x14ac:dyDescent="0.2">
      <c r="C446" s="50"/>
      <c r="D446" s="50"/>
      <c r="E446" s="50"/>
    </row>
    <row r="447" spans="3:5" s="49" customFormat="1" x14ac:dyDescent="0.2">
      <c r="C447" s="50"/>
      <c r="D447" s="50"/>
      <c r="E447" s="50"/>
    </row>
    <row r="448" spans="3:5" s="49" customFormat="1" x14ac:dyDescent="0.2">
      <c r="C448" s="50"/>
      <c r="D448" s="50"/>
      <c r="E448" s="50"/>
    </row>
    <row r="449" spans="3:5" s="49" customFormat="1" x14ac:dyDescent="0.2">
      <c r="C449" s="50"/>
      <c r="D449" s="50"/>
      <c r="E449" s="50"/>
    </row>
    <row r="450" spans="3:5" s="49" customFormat="1" x14ac:dyDescent="0.2">
      <c r="C450" s="50"/>
      <c r="D450" s="50"/>
      <c r="E450" s="50"/>
    </row>
    <row r="451" spans="3:5" s="49" customFormat="1" x14ac:dyDescent="0.2">
      <c r="C451" s="50"/>
      <c r="D451" s="50"/>
      <c r="E451" s="50"/>
    </row>
    <row r="452" spans="3:5" s="49" customFormat="1" x14ac:dyDescent="0.2">
      <c r="C452" s="50"/>
      <c r="D452" s="50"/>
      <c r="E452" s="50"/>
    </row>
    <row r="453" spans="3:5" s="49" customFormat="1" x14ac:dyDescent="0.2">
      <c r="C453" s="50"/>
      <c r="D453" s="50"/>
      <c r="E453" s="50"/>
    </row>
    <row r="454" spans="3:5" s="49" customFormat="1" x14ac:dyDescent="0.2">
      <c r="C454" s="50"/>
      <c r="D454" s="50"/>
      <c r="E454" s="50"/>
    </row>
    <row r="455" spans="3:5" s="49" customFormat="1" x14ac:dyDescent="0.2">
      <c r="C455" s="50"/>
      <c r="D455" s="50"/>
      <c r="E455" s="50"/>
    </row>
    <row r="456" spans="3:5" s="49" customFormat="1" x14ac:dyDescent="0.2">
      <c r="C456" s="50"/>
      <c r="D456" s="50"/>
      <c r="E456" s="50"/>
    </row>
    <row r="457" spans="3:5" s="49" customFormat="1" x14ac:dyDescent="0.2">
      <c r="C457" s="50"/>
      <c r="D457" s="50"/>
      <c r="E457" s="50"/>
    </row>
    <row r="458" spans="3:5" s="49" customFormat="1" x14ac:dyDescent="0.2">
      <c r="C458" s="50"/>
      <c r="D458" s="50"/>
      <c r="E458" s="50"/>
    </row>
    <row r="459" spans="3:5" s="49" customFormat="1" x14ac:dyDescent="0.2">
      <c r="C459" s="50"/>
      <c r="D459" s="50"/>
      <c r="E459" s="50"/>
    </row>
    <row r="460" spans="3:5" s="49" customFormat="1" x14ac:dyDescent="0.2">
      <c r="C460" s="50"/>
      <c r="D460" s="50"/>
      <c r="E460" s="50"/>
    </row>
    <row r="461" spans="3:5" s="49" customFormat="1" x14ac:dyDescent="0.2">
      <c r="C461" s="50"/>
      <c r="D461" s="50"/>
      <c r="E461" s="50"/>
    </row>
    <row r="462" spans="3:5" s="49" customFormat="1" x14ac:dyDescent="0.2">
      <c r="C462" s="50"/>
      <c r="D462" s="50"/>
      <c r="E462" s="50"/>
    </row>
    <row r="463" spans="3:5" s="49" customFormat="1" x14ac:dyDescent="0.2">
      <c r="C463" s="50"/>
      <c r="D463" s="50"/>
      <c r="E463" s="50"/>
    </row>
    <row r="464" spans="3:5" s="49" customFormat="1" x14ac:dyDescent="0.2">
      <c r="C464" s="50"/>
      <c r="D464" s="50"/>
      <c r="E464" s="50"/>
    </row>
    <row r="465" spans="3:5" s="49" customFormat="1" x14ac:dyDescent="0.2">
      <c r="C465" s="50"/>
      <c r="D465" s="50"/>
      <c r="E465" s="50"/>
    </row>
    <row r="466" spans="3:5" s="49" customFormat="1" x14ac:dyDescent="0.2">
      <c r="C466" s="50"/>
      <c r="D466" s="50"/>
      <c r="E466" s="50"/>
    </row>
    <row r="467" spans="3:5" s="49" customFormat="1" x14ac:dyDescent="0.2">
      <c r="C467" s="50"/>
      <c r="D467" s="50"/>
      <c r="E467" s="50"/>
    </row>
    <row r="468" spans="3:5" s="49" customFormat="1" x14ac:dyDescent="0.2">
      <c r="C468" s="50"/>
      <c r="D468" s="50"/>
      <c r="E468" s="50"/>
    </row>
    <row r="469" spans="3:5" s="49" customFormat="1" x14ac:dyDescent="0.2">
      <c r="C469" s="50"/>
      <c r="D469" s="50"/>
      <c r="E469" s="50"/>
    </row>
    <row r="470" spans="3:5" s="49" customFormat="1" x14ac:dyDescent="0.2">
      <c r="C470" s="50"/>
      <c r="D470" s="50"/>
      <c r="E470" s="50"/>
    </row>
    <row r="471" spans="3:5" s="49" customFormat="1" x14ac:dyDescent="0.2">
      <c r="C471" s="50"/>
      <c r="D471" s="50"/>
      <c r="E471" s="50"/>
    </row>
    <row r="472" spans="3:5" s="49" customFormat="1" x14ac:dyDescent="0.2">
      <c r="C472" s="50"/>
      <c r="D472" s="50"/>
      <c r="E472" s="50"/>
    </row>
    <row r="473" spans="3:5" s="49" customFormat="1" x14ac:dyDescent="0.2">
      <c r="C473" s="50"/>
      <c r="D473" s="50"/>
      <c r="E473" s="50"/>
    </row>
    <row r="474" spans="3:5" s="49" customFormat="1" x14ac:dyDescent="0.2">
      <c r="C474" s="50"/>
      <c r="D474" s="50"/>
      <c r="E474" s="50"/>
    </row>
    <row r="475" spans="3:5" s="49" customFormat="1" x14ac:dyDescent="0.2">
      <c r="C475" s="50"/>
      <c r="D475" s="50"/>
      <c r="E475" s="50"/>
    </row>
    <row r="476" spans="3:5" s="49" customFormat="1" x14ac:dyDescent="0.2">
      <c r="C476" s="50"/>
      <c r="D476" s="50"/>
      <c r="E476" s="50"/>
    </row>
    <row r="477" spans="3:5" s="49" customFormat="1" x14ac:dyDescent="0.2">
      <c r="C477" s="50"/>
      <c r="D477" s="50"/>
      <c r="E477" s="50"/>
    </row>
    <row r="478" spans="3:5" s="49" customFormat="1" x14ac:dyDescent="0.2">
      <c r="C478" s="50"/>
      <c r="D478" s="50"/>
      <c r="E478" s="50"/>
    </row>
    <row r="479" spans="3:5" s="49" customFormat="1" x14ac:dyDescent="0.2">
      <c r="C479" s="50"/>
      <c r="D479" s="50"/>
      <c r="E479" s="50"/>
    </row>
    <row r="480" spans="3:5" s="49" customFormat="1" x14ac:dyDescent="0.2">
      <c r="C480" s="50"/>
      <c r="D480" s="50"/>
      <c r="E480" s="50"/>
    </row>
    <row r="481" spans="3:5" s="49" customFormat="1" x14ac:dyDescent="0.2">
      <c r="C481" s="50"/>
      <c r="D481" s="50"/>
      <c r="E481" s="50"/>
    </row>
    <row r="482" spans="3:5" s="49" customFormat="1" x14ac:dyDescent="0.2">
      <c r="C482" s="50"/>
      <c r="D482" s="50"/>
      <c r="E482" s="50"/>
    </row>
    <row r="483" spans="3:5" s="49" customFormat="1" x14ac:dyDescent="0.2">
      <c r="C483" s="50"/>
      <c r="D483" s="50"/>
      <c r="E483" s="50"/>
    </row>
    <row r="484" spans="3:5" s="49" customFormat="1" x14ac:dyDescent="0.2">
      <c r="C484" s="50"/>
      <c r="D484" s="50"/>
      <c r="E484" s="50"/>
    </row>
    <row r="485" spans="3:5" s="49" customFormat="1" x14ac:dyDescent="0.2">
      <c r="C485" s="50"/>
      <c r="D485" s="50"/>
      <c r="E485" s="50"/>
    </row>
    <row r="486" spans="3:5" s="49" customFormat="1" x14ac:dyDescent="0.2">
      <c r="C486" s="50"/>
      <c r="D486" s="50"/>
      <c r="E486" s="50"/>
    </row>
    <row r="487" spans="3:5" s="49" customFormat="1" x14ac:dyDescent="0.2">
      <c r="C487" s="50"/>
      <c r="D487" s="50"/>
      <c r="E487" s="50"/>
    </row>
    <row r="488" spans="3:5" s="49" customFormat="1" x14ac:dyDescent="0.2">
      <c r="C488" s="50"/>
      <c r="D488" s="50"/>
      <c r="E488" s="50"/>
    </row>
    <row r="489" spans="3:5" s="49" customFormat="1" x14ac:dyDescent="0.2">
      <c r="C489" s="50"/>
      <c r="D489" s="50"/>
      <c r="E489" s="50"/>
    </row>
    <row r="490" spans="3:5" s="49" customFormat="1" x14ac:dyDescent="0.2">
      <c r="C490" s="50"/>
      <c r="D490" s="50"/>
      <c r="E490" s="50"/>
    </row>
    <row r="491" spans="3:5" s="49" customFormat="1" x14ac:dyDescent="0.2">
      <c r="C491" s="50"/>
      <c r="D491" s="50"/>
      <c r="E491" s="50"/>
    </row>
    <row r="492" spans="3:5" s="49" customFormat="1" x14ac:dyDescent="0.2">
      <c r="C492" s="50"/>
      <c r="D492" s="50"/>
      <c r="E492" s="50"/>
    </row>
    <row r="493" spans="3:5" s="49" customFormat="1" x14ac:dyDescent="0.2">
      <c r="C493" s="50"/>
      <c r="D493" s="50"/>
      <c r="E493" s="50"/>
    </row>
    <row r="494" spans="3:5" s="49" customFormat="1" x14ac:dyDescent="0.2">
      <c r="C494" s="50"/>
      <c r="D494" s="50"/>
      <c r="E494" s="50"/>
    </row>
    <row r="495" spans="3:5" s="49" customFormat="1" x14ac:dyDescent="0.2">
      <c r="C495" s="50"/>
      <c r="D495" s="50"/>
      <c r="E495" s="50"/>
    </row>
    <row r="496" spans="3:5" s="49" customFormat="1" x14ac:dyDescent="0.2">
      <c r="C496" s="50"/>
      <c r="D496" s="50"/>
      <c r="E496" s="50"/>
    </row>
    <row r="497" spans="3:5" s="49" customFormat="1" x14ac:dyDescent="0.2">
      <c r="C497" s="50"/>
      <c r="D497" s="50"/>
      <c r="E497" s="50"/>
    </row>
    <row r="498" spans="3:5" s="49" customFormat="1" x14ac:dyDescent="0.2">
      <c r="C498" s="50"/>
      <c r="D498" s="50"/>
      <c r="E498" s="50"/>
    </row>
    <row r="499" spans="3:5" s="49" customFormat="1" x14ac:dyDescent="0.2">
      <c r="C499" s="50"/>
      <c r="D499" s="50"/>
      <c r="E499" s="50"/>
    </row>
    <row r="500" spans="3:5" s="49" customFormat="1" x14ac:dyDescent="0.2">
      <c r="C500" s="50"/>
      <c r="D500" s="50"/>
      <c r="E500" s="50"/>
    </row>
    <row r="501" spans="3:5" s="49" customFormat="1" x14ac:dyDescent="0.2">
      <c r="C501" s="50"/>
      <c r="D501" s="50"/>
      <c r="E501" s="50"/>
    </row>
    <row r="502" spans="3:5" s="49" customFormat="1" x14ac:dyDescent="0.2">
      <c r="C502" s="50"/>
      <c r="D502" s="50"/>
      <c r="E502" s="50"/>
    </row>
    <row r="503" spans="3:5" s="49" customFormat="1" x14ac:dyDescent="0.2">
      <c r="C503" s="50"/>
      <c r="D503" s="50"/>
      <c r="E503" s="50"/>
    </row>
    <row r="504" spans="3:5" s="49" customFormat="1" x14ac:dyDescent="0.2">
      <c r="C504" s="50"/>
      <c r="D504" s="50"/>
      <c r="E504" s="50"/>
    </row>
    <row r="505" spans="3:5" s="49" customFormat="1" x14ac:dyDescent="0.2">
      <c r="C505" s="50"/>
      <c r="D505" s="50"/>
      <c r="E505" s="50"/>
    </row>
    <row r="506" spans="3:5" s="49" customFormat="1" x14ac:dyDescent="0.2">
      <c r="C506" s="50"/>
      <c r="D506" s="50"/>
      <c r="E506" s="50"/>
    </row>
    <row r="507" spans="3:5" s="49" customFormat="1" x14ac:dyDescent="0.2">
      <c r="C507" s="50"/>
      <c r="D507" s="50"/>
      <c r="E507" s="50"/>
    </row>
    <row r="508" spans="3:5" s="49" customFormat="1" x14ac:dyDescent="0.2">
      <c r="C508" s="50"/>
      <c r="D508" s="50"/>
      <c r="E508" s="50"/>
    </row>
    <row r="509" spans="3:5" s="49" customFormat="1" x14ac:dyDescent="0.2">
      <c r="C509" s="50"/>
      <c r="D509" s="50"/>
      <c r="E509" s="50"/>
    </row>
    <row r="510" spans="3:5" s="49" customFormat="1" x14ac:dyDescent="0.2">
      <c r="C510" s="50"/>
      <c r="D510" s="50"/>
      <c r="E510" s="50"/>
    </row>
    <row r="511" spans="3:5" s="49" customFormat="1" x14ac:dyDescent="0.2">
      <c r="C511" s="50"/>
      <c r="D511" s="50"/>
      <c r="E511" s="50"/>
    </row>
    <row r="512" spans="3:5" s="49" customFormat="1" x14ac:dyDescent="0.2">
      <c r="C512" s="50"/>
      <c r="D512" s="50"/>
      <c r="E512" s="50"/>
    </row>
    <row r="513" spans="3:5" s="49" customFormat="1" x14ac:dyDescent="0.2">
      <c r="C513" s="50"/>
      <c r="D513" s="50"/>
      <c r="E513" s="50"/>
    </row>
    <row r="514" spans="3:5" s="49" customFormat="1" x14ac:dyDescent="0.2">
      <c r="C514" s="50"/>
      <c r="D514" s="50"/>
      <c r="E514" s="50"/>
    </row>
    <row r="515" spans="3:5" s="49" customFormat="1" x14ac:dyDescent="0.2">
      <c r="C515" s="50"/>
      <c r="D515" s="50"/>
      <c r="E515" s="50"/>
    </row>
    <row r="516" spans="3:5" s="49" customFormat="1" x14ac:dyDescent="0.2">
      <c r="C516" s="50"/>
      <c r="D516" s="50"/>
      <c r="E516" s="50"/>
    </row>
    <row r="517" spans="3:5" s="49" customFormat="1" x14ac:dyDescent="0.2">
      <c r="C517" s="50"/>
      <c r="D517" s="50"/>
      <c r="E517" s="50"/>
    </row>
    <row r="518" spans="3:5" s="49" customFormat="1" x14ac:dyDescent="0.2">
      <c r="C518" s="50"/>
      <c r="D518" s="50"/>
      <c r="E518" s="50"/>
    </row>
    <row r="519" spans="3:5" s="49" customFormat="1" x14ac:dyDescent="0.2">
      <c r="C519" s="50"/>
      <c r="D519" s="50"/>
      <c r="E519" s="50"/>
    </row>
    <row r="520" spans="3:5" s="49" customFormat="1" x14ac:dyDescent="0.2">
      <c r="C520" s="50"/>
      <c r="D520" s="50"/>
      <c r="E520" s="50"/>
    </row>
    <row r="521" spans="3:5" s="49" customFormat="1" x14ac:dyDescent="0.2">
      <c r="C521" s="50"/>
      <c r="D521" s="50"/>
      <c r="E521" s="50"/>
    </row>
    <row r="522" spans="3:5" s="49" customFormat="1" x14ac:dyDescent="0.2">
      <c r="C522" s="50"/>
      <c r="D522" s="50"/>
      <c r="E522" s="50"/>
    </row>
    <row r="523" spans="3:5" s="49" customFormat="1" x14ac:dyDescent="0.2">
      <c r="C523" s="50"/>
      <c r="D523" s="50"/>
      <c r="E523" s="50"/>
    </row>
    <row r="524" spans="3:5" s="49" customFormat="1" x14ac:dyDescent="0.2">
      <c r="C524" s="50"/>
      <c r="D524" s="50"/>
      <c r="E524" s="50"/>
    </row>
    <row r="525" spans="3:5" s="49" customFormat="1" x14ac:dyDescent="0.2">
      <c r="C525" s="50"/>
      <c r="D525" s="50"/>
      <c r="E525" s="50"/>
    </row>
    <row r="526" spans="3:5" s="49" customFormat="1" x14ac:dyDescent="0.2">
      <c r="C526" s="50"/>
      <c r="D526" s="50"/>
      <c r="E526" s="50"/>
    </row>
    <row r="527" spans="3:5" s="49" customFormat="1" x14ac:dyDescent="0.2">
      <c r="C527" s="50"/>
      <c r="D527" s="50"/>
      <c r="E527" s="50"/>
    </row>
    <row r="528" spans="3:5" s="49" customFormat="1" x14ac:dyDescent="0.2">
      <c r="C528" s="50"/>
      <c r="D528" s="50"/>
      <c r="E528" s="50"/>
    </row>
    <row r="529" spans="3:5" s="49" customFormat="1" x14ac:dyDescent="0.2">
      <c r="C529" s="50"/>
      <c r="D529" s="50"/>
      <c r="E529" s="50"/>
    </row>
    <row r="530" spans="3:5" s="49" customFormat="1" x14ac:dyDescent="0.2">
      <c r="C530" s="50"/>
      <c r="D530" s="50"/>
      <c r="E530" s="50"/>
    </row>
    <row r="531" spans="3:5" s="49" customFormat="1" x14ac:dyDescent="0.2">
      <c r="C531" s="50"/>
      <c r="D531" s="50"/>
      <c r="E531" s="50"/>
    </row>
    <row r="532" spans="3:5" s="49" customFormat="1" x14ac:dyDescent="0.2">
      <c r="C532" s="50"/>
      <c r="D532" s="50"/>
      <c r="E532" s="50"/>
    </row>
    <row r="533" spans="3:5" s="49" customFormat="1" x14ac:dyDescent="0.2">
      <c r="C533" s="50"/>
      <c r="D533" s="50"/>
      <c r="E533" s="50"/>
    </row>
    <row r="534" spans="3:5" s="49" customFormat="1" x14ac:dyDescent="0.2">
      <c r="C534" s="50"/>
      <c r="D534" s="50"/>
      <c r="E534" s="50"/>
    </row>
    <row r="535" spans="3:5" s="49" customFormat="1" x14ac:dyDescent="0.2">
      <c r="C535" s="50"/>
      <c r="D535" s="50"/>
      <c r="E535" s="50"/>
    </row>
    <row r="536" spans="3:5" s="49" customFormat="1" x14ac:dyDescent="0.2">
      <c r="C536" s="50"/>
      <c r="D536" s="50"/>
      <c r="E536" s="50"/>
    </row>
    <row r="537" spans="3:5" s="49" customFormat="1" x14ac:dyDescent="0.2">
      <c r="C537" s="50"/>
      <c r="D537" s="50"/>
      <c r="E537" s="50"/>
    </row>
    <row r="538" spans="3:5" s="49" customFormat="1" x14ac:dyDescent="0.2">
      <c r="C538" s="50"/>
      <c r="D538" s="50"/>
      <c r="E538" s="50"/>
    </row>
    <row r="539" spans="3:5" s="49" customFormat="1" x14ac:dyDescent="0.2">
      <c r="C539" s="50"/>
      <c r="D539" s="50"/>
      <c r="E539" s="50"/>
    </row>
    <row r="540" spans="3:5" s="49" customFormat="1" x14ac:dyDescent="0.2">
      <c r="C540" s="50"/>
      <c r="D540" s="50"/>
      <c r="E540" s="50"/>
    </row>
    <row r="541" spans="3:5" s="49" customFormat="1" x14ac:dyDescent="0.2">
      <c r="C541" s="50"/>
      <c r="D541" s="50"/>
      <c r="E541" s="50"/>
    </row>
    <row r="542" spans="3:5" s="49" customFormat="1" x14ac:dyDescent="0.2">
      <c r="C542" s="50"/>
      <c r="D542" s="50"/>
      <c r="E542" s="50"/>
    </row>
    <row r="543" spans="3:5" s="49" customFormat="1" x14ac:dyDescent="0.2">
      <c r="C543" s="50"/>
      <c r="D543" s="50"/>
      <c r="E543" s="50"/>
    </row>
    <row r="544" spans="3:5" s="49" customFormat="1" x14ac:dyDescent="0.2">
      <c r="C544" s="50"/>
      <c r="D544" s="50"/>
      <c r="E544" s="50"/>
    </row>
    <row r="545" spans="3:5" s="49" customFormat="1" x14ac:dyDescent="0.2">
      <c r="C545" s="50"/>
      <c r="D545" s="50"/>
      <c r="E545" s="50"/>
    </row>
    <row r="546" spans="3:5" s="49" customFormat="1" x14ac:dyDescent="0.2">
      <c r="C546" s="50"/>
      <c r="D546" s="50"/>
      <c r="E546" s="50"/>
    </row>
    <row r="547" spans="3:5" s="49" customFormat="1" x14ac:dyDescent="0.2">
      <c r="C547" s="50"/>
      <c r="D547" s="50"/>
      <c r="E547" s="50"/>
    </row>
    <row r="548" spans="3:5" s="49" customFormat="1" x14ac:dyDescent="0.2">
      <c r="C548" s="50"/>
      <c r="D548" s="50"/>
      <c r="E548" s="50"/>
    </row>
    <row r="549" spans="3:5" s="49" customFormat="1" x14ac:dyDescent="0.2">
      <c r="C549" s="50"/>
      <c r="D549" s="50"/>
      <c r="E549" s="50"/>
    </row>
    <row r="550" spans="3:5" s="49" customFormat="1" x14ac:dyDescent="0.2">
      <c r="C550" s="50"/>
      <c r="D550" s="50"/>
      <c r="E550" s="50"/>
    </row>
    <row r="551" spans="3:5" s="49" customFormat="1" x14ac:dyDescent="0.2">
      <c r="C551" s="50"/>
      <c r="D551" s="50"/>
      <c r="E551" s="50"/>
    </row>
    <row r="552" spans="3:5" s="49" customFormat="1" x14ac:dyDescent="0.2">
      <c r="C552" s="50"/>
      <c r="D552" s="50"/>
      <c r="E552" s="50"/>
    </row>
    <row r="553" spans="3:5" s="49" customFormat="1" x14ac:dyDescent="0.2">
      <c r="C553" s="50"/>
      <c r="D553" s="50"/>
      <c r="E553" s="50"/>
    </row>
    <row r="554" spans="3:5" s="49" customFormat="1" x14ac:dyDescent="0.2">
      <c r="C554" s="50"/>
      <c r="D554" s="50"/>
      <c r="E554" s="50"/>
    </row>
    <row r="555" spans="3:5" s="49" customFormat="1" x14ac:dyDescent="0.2">
      <c r="C555" s="50"/>
      <c r="D555" s="50"/>
      <c r="E555" s="50"/>
    </row>
    <row r="556" spans="3:5" s="49" customFormat="1" x14ac:dyDescent="0.2">
      <c r="C556" s="50"/>
      <c r="D556" s="50"/>
      <c r="E556" s="50"/>
    </row>
    <row r="557" spans="3:5" s="49" customFormat="1" x14ac:dyDescent="0.2">
      <c r="C557" s="50"/>
      <c r="D557" s="50"/>
      <c r="E557" s="50"/>
    </row>
    <row r="558" spans="3:5" s="49" customFormat="1" x14ac:dyDescent="0.2">
      <c r="C558" s="50"/>
      <c r="D558" s="50"/>
      <c r="E558" s="50"/>
    </row>
    <row r="559" spans="3:5" s="49" customFormat="1" x14ac:dyDescent="0.2">
      <c r="C559" s="50"/>
      <c r="D559" s="50"/>
      <c r="E559" s="50"/>
    </row>
    <row r="560" spans="3:5" s="49" customFormat="1" x14ac:dyDescent="0.2">
      <c r="C560" s="50"/>
      <c r="D560" s="50"/>
      <c r="E560" s="50"/>
    </row>
    <row r="561" spans="3:5" s="49" customFormat="1" x14ac:dyDescent="0.2">
      <c r="C561" s="50"/>
      <c r="D561" s="50"/>
      <c r="E561" s="50"/>
    </row>
    <row r="562" spans="3:5" s="49" customFormat="1" x14ac:dyDescent="0.2">
      <c r="C562" s="50"/>
      <c r="D562" s="50"/>
      <c r="E562" s="50"/>
    </row>
    <row r="563" spans="3:5" s="49" customFormat="1" x14ac:dyDescent="0.2">
      <c r="C563" s="50"/>
      <c r="D563" s="50"/>
      <c r="E563" s="50"/>
    </row>
    <row r="564" spans="3:5" s="49" customFormat="1" x14ac:dyDescent="0.2">
      <c r="C564" s="50"/>
      <c r="D564" s="50"/>
      <c r="E564" s="50"/>
    </row>
    <row r="565" spans="3:5" s="49" customFormat="1" x14ac:dyDescent="0.2">
      <c r="C565" s="50"/>
      <c r="D565" s="50"/>
      <c r="E565" s="50"/>
    </row>
    <row r="566" spans="3:5" s="49" customFormat="1" x14ac:dyDescent="0.2">
      <c r="C566" s="50"/>
      <c r="D566" s="50"/>
      <c r="E566" s="50"/>
    </row>
    <row r="567" spans="3:5" s="49" customFormat="1" x14ac:dyDescent="0.2">
      <c r="C567" s="50"/>
      <c r="D567" s="50"/>
      <c r="E567" s="50"/>
    </row>
    <row r="568" spans="3:5" s="49" customFormat="1" x14ac:dyDescent="0.2">
      <c r="C568" s="50"/>
      <c r="D568" s="50"/>
      <c r="E568" s="50"/>
    </row>
    <row r="569" spans="3:5" s="49" customFormat="1" x14ac:dyDescent="0.2">
      <c r="C569" s="50"/>
      <c r="D569" s="50"/>
      <c r="E569" s="50"/>
    </row>
    <row r="570" spans="3:5" s="49" customFormat="1" x14ac:dyDescent="0.2">
      <c r="C570" s="50"/>
      <c r="D570" s="50"/>
      <c r="E570" s="50"/>
    </row>
    <row r="571" spans="3:5" s="49" customFormat="1" x14ac:dyDescent="0.2">
      <c r="C571" s="50"/>
      <c r="D571" s="50"/>
      <c r="E571" s="50"/>
    </row>
    <row r="572" spans="3:5" s="49" customFormat="1" x14ac:dyDescent="0.2">
      <c r="C572" s="50"/>
      <c r="D572" s="50"/>
      <c r="E572" s="50"/>
    </row>
    <row r="573" spans="3:5" s="49" customFormat="1" x14ac:dyDescent="0.2">
      <c r="C573" s="50"/>
      <c r="D573" s="50"/>
      <c r="E573" s="50"/>
    </row>
    <row r="574" spans="3:5" s="49" customFormat="1" x14ac:dyDescent="0.2">
      <c r="C574" s="50"/>
      <c r="D574" s="50"/>
      <c r="E574" s="50"/>
    </row>
    <row r="575" spans="3:5" s="49" customFormat="1" x14ac:dyDescent="0.2">
      <c r="C575" s="50"/>
      <c r="D575" s="50"/>
      <c r="E575" s="50"/>
    </row>
    <row r="576" spans="3:5" s="49" customFormat="1" x14ac:dyDescent="0.2">
      <c r="C576" s="50"/>
      <c r="D576" s="50"/>
      <c r="E576" s="50"/>
    </row>
    <row r="577" spans="3:5" s="49" customFormat="1" x14ac:dyDescent="0.2">
      <c r="C577" s="50"/>
      <c r="D577" s="50"/>
      <c r="E577" s="50"/>
    </row>
    <row r="578" spans="3:5" s="49" customFormat="1" x14ac:dyDescent="0.2">
      <c r="C578" s="50"/>
      <c r="D578" s="50"/>
      <c r="E578" s="50"/>
    </row>
    <row r="579" spans="3:5" s="49" customFormat="1" x14ac:dyDescent="0.2">
      <c r="C579" s="50"/>
      <c r="D579" s="50"/>
      <c r="E579" s="50"/>
    </row>
    <row r="580" spans="3:5" s="49" customFormat="1" x14ac:dyDescent="0.2">
      <c r="C580" s="50"/>
      <c r="D580" s="50"/>
      <c r="E580" s="50"/>
    </row>
    <row r="581" spans="3:5" s="49" customFormat="1" x14ac:dyDescent="0.2">
      <c r="C581" s="50"/>
      <c r="D581" s="50"/>
      <c r="E581" s="50"/>
    </row>
    <row r="582" spans="3:5" s="49" customFormat="1" x14ac:dyDescent="0.2">
      <c r="C582" s="50"/>
      <c r="D582" s="50"/>
      <c r="E582" s="50"/>
    </row>
    <row r="583" spans="3:5" s="49" customFormat="1" x14ac:dyDescent="0.2">
      <c r="C583" s="50"/>
      <c r="D583" s="50"/>
      <c r="E583" s="50"/>
    </row>
    <row r="584" spans="3:5" s="49" customFormat="1" x14ac:dyDescent="0.2">
      <c r="C584" s="50"/>
      <c r="D584" s="50"/>
      <c r="E584" s="50"/>
    </row>
    <row r="585" spans="3:5" s="49" customFormat="1" x14ac:dyDescent="0.2">
      <c r="C585" s="50"/>
      <c r="D585" s="50"/>
      <c r="E585" s="50"/>
    </row>
    <row r="586" spans="3:5" s="49" customFormat="1" x14ac:dyDescent="0.2">
      <c r="C586" s="50"/>
      <c r="D586" s="50"/>
      <c r="E586" s="50"/>
    </row>
    <row r="587" spans="3:5" s="49" customFormat="1" x14ac:dyDescent="0.2">
      <c r="C587" s="50"/>
      <c r="D587" s="50"/>
      <c r="E587" s="50"/>
    </row>
    <row r="588" spans="3:5" s="49" customFormat="1" x14ac:dyDescent="0.2">
      <c r="C588" s="50"/>
      <c r="D588" s="50"/>
      <c r="E588" s="50"/>
    </row>
    <row r="589" spans="3:5" s="49" customFormat="1" x14ac:dyDescent="0.2">
      <c r="C589" s="50"/>
      <c r="D589" s="50"/>
      <c r="E589" s="50"/>
    </row>
    <row r="590" spans="3:5" s="49" customFormat="1" x14ac:dyDescent="0.2">
      <c r="C590" s="50"/>
      <c r="D590" s="50"/>
      <c r="E590" s="50"/>
    </row>
    <row r="591" spans="3:5" s="49" customFormat="1" x14ac:dyDescent="0.2">
      <c r="C591" s="50"/>
      <c r="D591" s="50"/>
      <c r="E591" s="50"/>
    </row>
    <row r="592" spans="3:5" s="49" customFormat="1" x14ac:dyDescent="0.2">
      <c r="C592" s="50"/>
      <c r="D592" s="50"/>
      <c r="E592" s="50"/>
    </row>
    <row r="593" spans="3:5" s="49" customFormat="1" x14ac:dyDescent="0.2">
      <c r="C593" s="50"/>
      <c r="D593" s="50"/>
      <c r="E593" s="50"/>
    </row>
    <row r="594" spans="3:5" s="49" customFormat="1" x14ac:dyDescent="0.2">
      <c r="C594" s="50"/>
      <c r="D594" s="50"/>
      <c r="E594" s="50"/>
    </row>
    <row r="595" spans="3:5" s="49" customFormat="1" x14ac:dyDescent="0.2">
      <c r="C595" s="50"/>
      <c r="D595" s="50"/>
      <c r="E595" s="50"/>
    </row>
    <row r="596" spans="3:5" s="49" customFormat="1" x14ac:dyDescent="0.2">
      <c r="C596" s="50"/>
      <c r="D596" s="50"/>
      <c r="E596" s="50"/>
    </row>
    <row r="597" spans="3:5" s="49" customFormat="1" x14ac:dyDescent="0.2">
      <c r="C597" s="50"/>
      <c r="D597" s="50"/>
      <c r="E597" s="50"/>
    </row>
    <row r="598" spans="3:5" s="49" customFormat="1" x14ac:dyDescent="0.2">
      <c r="C598" s="50"/>
      <c r="D598" s="50"/>
      <c r="E598" s="50"/>
    </row>
    <row r="599" spans="3:5" s="49" customFormat="1" x14ac:dyDescent="0.2">
      <c r="C599" s="50"/>
      <c r="D599" s="50"/>
      <c r="E599" s="50"/>
    </row>
    <row r="600" spans="3:5" s="49" customFormat="1" x14ac:dyDescent="0.2">
      <c r="C600" s="50"/>
      <c r="D600" s="50"/>
      <c r="E600" s="50"/>
    </row>
    <row r="601" spans="3:5" s="49" customFormat="1" x14ac:dyDescent="0.2">
      <c r="C601" s="50"/>
      <c r="D601" s="50"/>
      <c r="E601" s="50"/>
    </row>
    <row r="602" spans="3:5" s="49" customFormat="1" x14ac:dyDescent="0.2">
      <c r="C602" s="50"/>
      <c r="D602" s="50"/>
      <c r="E602" s="50"/>
    </row>
    <row r="603" spans="3:5" s="49" customFormat="1" x14ac:dyDescent="0.2">
      <c r="C603" s="50"/>
      <c r="D603" s="50"/>
      <c r="E603" s="50"/>
    </row>
    <row r="604" spans="3:5" s="49" customFormat="1" x14ac:dyDescent="0.2">
      <c r="C604" s="50"/>
      <c r="D604" s="50"/>
      <c r="E604" s="50"/>
    </row>
    <row r="605" spans="3:5" s="49" customFormat="1" x14ac:dyDescent="0.2">
      <c r="C605" s="50"/>
      <c r="D605" s="50"/>
      <c r="E605" s="50"/>
    </row>
    <row r="606" spans="3:5" s="49" customFormat="1" x14ac:dyDescent="0.2">
      <c r="C606" s="50"/>
      <c r="D606" s="50"/>
      <c r="E606" s="50"/>
    </row>
    <row r="607" spans="3:5" s="49" customFormat="1" x14ac:dyDescent="0.2">
      <c r="C607" s="50"/>
      <c r="D607" s="50"/>
      <c r="E607" s="50"/>
    </row>
    <row r="608" spans="3:5" s="49" customFormat="1" x14ac:dyDescent="0.2">
      <c r="C608" s="50"/>
      <c r="D608" s="50"/>
      <c r="E608" s="50"/>
    </row>
    <row r="609" spans="3:5" s="49" customFormat="1" x14ac:dyDescent="0.2">
      <c r="C609" s="50"/>
      <c r="D609" s="50"/>
      <c r="E609" s="50"/>
    </row>
    <row r="610" spans="3:5" s="49" customFormat="1" x14ac:dyDescent="0.2">
      <c r="C610" s="50"/>
      <c r="D610" s="50"/>
      <c r="E610" s="50"/>
    </row>
    <row r="611" spans="3:5" s="49" customFormat="1" x14ac:dyDescent="0.2">
      <c r="C611" s="50"/>
      <c r="D611" s="50"/>
      <c r="E611" s="50"/>
    </row>
    <row r="612" spans="3:5" s="49" customFormat="1" x14ac:dyDescent="0.2">
      <c r="C612" s="50"/>
      <c r="D612" s="50"/>
      <c r="E612" s="50"/>
    </row>
    <row r="613" spans="3:5" s="49" customFormat="1" x14ac:dyDescent="0.2">
      <c r="C613" s="50"/>
      <c r="D613" s="50"/>
      <c r="E613" s="50"/>
    </row>
    <row r="614" spans="3:5" s="49" customFormat="1" x14ac:dyDescent="0.2">
      <c r="C614" s="50"/>
      <c r="D614" s="50"/>
      <c r="E614" s="50"/>
    </row>
    <row r="615" spans="3:5" s="49" customFormat="1" x14ac:dyDescent="0.2">
      <c r="C615" s="50"/>
      <c r="D615" s="50"/>
      <c r="E615" s="50"/>
    </row>
    <row r="616" spans="3:5" s="49" customFormat="1" x14ac:dyDescent="0.2">
      <c r="C616" s="50"/>
      <c r="D616" s="50"/>
      <c r="E616" s="50"/>
    </row>
    <row r="617" spans="3:5" s="49" customFormat="1" x14ac:dyDescent="0.2">
      <c r="C617" s="50"/>
      <c r="D617" s="50"/>
      <c r="E617" s="50"/>
    </row>
    <row r="618" spans="3:5" s="49" customFormat="1" x14ac:dyDescent="0.2">
      <c r="C618" s="50"/>
      <c r="D618" s="50"/>
      <c r="E618" s="50"/>
    </row>
    <row r="619" spans="3:5" s="49" customFormat="1" x14ac:dyDescent="0.2">
      <c r="C619" s="50"/>
      <c r="D619" s="50"/>
      <c r="E619" s="50"/>
    </row>
    <row r="620" spans="3:5" s="49" customFormat="1" x14ac:dyDescent="0.2">
      <c r="C620" s="50"/>
      <c r="D620" s="50"/>
      <c r="E620" s="50"/>
    </row>
    <row r="621" spans="3:5" s="49" customFormat="1" x14ac:dyDescent="0.2">
      <c r="C621" s="50"/>
      <c r="D621" s="50"/>
      <c r="E621" s="50"/>
    </row>
    <row r="622" spans="3:5" s="49" customFormat="1" x14ac:dyDescent="0.2">
      <c r="C622" s="50"/>
      <c r="D622" s="50"/>
      <c r="E622" s="50"/>
    </row>
    <row r="623" spans="3:5" s="49" customFormat="1" x14ac:dyDescent="0.2">
      <c r="C623" s="50"/>
      <c r="D623" s="50"/>
      <c r="E623" s="50"/>
    </row>
    <row r="624" spans="3:5" s="49" customFormat="1" x14ac:dyDescent="0.2">
      <c r="C624" s="50"/>
      <c r="D624" s="50"/>
      <c r="E624" s="50"/>
    </row>
    <row r="625" spans="3:5" s="49" customFormat="1" x14ac:dyDescent="0.2">
      <c r="C625" s="50"/>
      <c r="D625" s="50"/>
      <c r="E625" s="50"/>
    </row>
    <row r="626" spans="3:5" s="49" customFormat="1" x14ac:dyDescent="0.2">
      <c r="C626" s="50"/>
      <c r="D626" s="50"/>
      <c r="E626" s="50"/>
    </row>
    <row r="627" spans="3:5" s="49" customFormat="1" x14ac:dyDescent="0.2">
      <c r="C627" s="50"/>
      <c r="D627" s="50"/>
      <c r="E627" s="50"/>
    </row>
    <row r="628" spans="3:5" s="49" customFormat="1" x14ac:dyDescent="0.2">
      <c r="C628" s="50"/>
      <c r="D628" s="50"/>
      <c r="E628" s="50"/>
    </row>
    <row r="629" spans="3:5" s="49" customFormat="1" x14ac:dyDescent="0.2">
      <c r="C629" s="50"/>
      <c r="D629" s="50"/>
      <c r="E629" s="50"/>
    </row>
    <row r="630" spans="3:5" s="49" customFormat="1" x14ac:dyDescent="0.2">
      <c r="C630" s="50"/>
      <c r="D630" s="50"/>
      <c r="E630" s="50"/>
    </row>
    <row r="631" spans="3:5" s="49" customFormat="1" x14ac:dyDescent="0.2">
      <c r="C631" s="50"/>
      <c r="D631" s="50"/>
      <c r="E631" s="50"/>
    </row>
    <row r="632" spans="3:5" s="49" customFormat="1" x14ac:dyDescent="0.2">
      <c r="C632" s="50"/>
      <c r="D632" s="50"/>
      <c r="E632" s="50"/>
    </row>
    <row r="633" spans="3:5" s="49" customFormat="1" x14ac:dyDescent="0.2">
      <c r="C633" s="50"/>
      <c r="D633" s="50"/>
      <c r="E633" s="50"/>
    </row>
    <row r="634" spans="3:5" s="49" customFormat="1" x14ac:dyDescent="0.2">
      <c r="C634" s="50"/>
      <c r="D634" s="50"/>
      <c r="E634" s="50"/>
    </row>
    <row r="635" spans="3:5" s="49" customFormat="1" x14ac:dyDescent="0.2">
      <c r="C635" s="50"/>
      <c r="D635" s="50"/>
      <c r="E635" s="50"/>
    </row>
    <row r="636" spans="3:5" s="49" customFormat="1" x14ac:dyDescent="0.2">
      <c r="C636" s="50"/>
      <c r="D636" s="50"/>
      <c r="E636" s="50"/>
    </row>
    <row r="637" spans="3:5" s="49" customFormat="1" x14ac:dyDescent="0.2">
      <c r="C637" s="50"/>
      <c r="D637" s="50"/>
      <c r="E637" s="50"/>
    </row>
    <row r="638" spans="3:5" s="49" customFormat="1" x14ac:dyDescent="0.2">
      <c r="C638" s="50"/>
      <c r="D638" s="50"/>
      <c r="E638" s="50"/>
    </row>
    <row r="639" spans="3:5" s="49" customFormat="1" x14ac:dyDescent="0.2">
      <c r="C639" s="50"/>
      <c r="D639" s="50"/>
      <c r="E639" s="50"/>
    </row>
    <row r="640" spans="3:5" s="49" customFormat="1" x14ac:dyDescent="0.2">
      <c r="C640" s="50"/>
      <c r="D640" s="50"/>
      <c r="E640" s="50"/>
    </row>
    <row r="641" spans="3:5" s="49" customFormat="1" x14ac:dyDescent="0.2">
      <c r="C641" s="50"/>
      <c r="D641" s="50"/>
      <c r="E641" s="50"/>
    </row>
    <row r="642" spans="3:5" s="49" customFormat="1" x14ac:dyDescent="0.2">
      <c r="C642" s="50"/>
      <c r="D642" s="50"/>
      <c r="E642" s="50"/>
    </row>
    <row r="643" spans="3:5" s="49" customFormat="1" x14ac:dyDescent="0.2">
      <c r="C643" s="50"/>
      <c r="D643" s="50"/>
      <c r="E643" s="50"/>
    </row>
    <row r="644" spans="3:5" s="49" customFormat="1" x14ac:dyDescent="0.2">
      <c r="C644" s="50"/>
      <c r="D644" s="50"/>
      <c r="E644" s="50"/>
    </row>
    <row r="645" spans="3:5" s="49" customFormat="1" x14ac:dyDescent="0.2">
      <c r="C645" s="50"/>
      <c r="D645" s="50"/>
      <c r="E645" s="50"/>
    </row>
    <row r="646" spans="3:5" s="49" customFormat="1" x14ac:dyDescent="0.2">
      <c r="C646" s="50"/>
      <c r="D646" s="50"/>
      <c r="E646" s="50"/>
    </row>
    <row r="647" spans="3:5" s="49" customFormat="1" x14ac:dyDescent="0.2">
      <c r="C647" s="50"/>
      <c r="D647" s="50"/>
      <c r="E647" s="50"/>
    </row>
    <row r="648" spans="3:5" s="49" customFormat="1" x14ac:dyDescent="0.2">
      <c r="C648" s="50"/>
      <c r="D648" s="50"/>
      <c r="E648" s="50"/>
    </row>
    <row r="649" spans="3:5" s="49" customFormat="1" x14ac:dyDescent="0.2">
      <c r="C649" s="50"/>
      <c r="D649" s="50"/>
      <c r="E649" s="50"/>
    </row>
    <row r="650" spans="3:5" s="49" customFormat="1" x14ac:dyDescent="0.2">
      <c r="C650" s="50"/>
      <c r="D650" s="50"/>
      <c r="E650" s="50"/>
    </row>
    <row r="651" spans="3:5" s="49" customFormat="1" x14ac:dyDescent="0.2">
      <c r="C651" s="50"/>
      <c r="D651" s="50"/>
      <c r="E651" s="50"/>
    </row>
    <row r="652" spans="3:5" s="49" customFormat="1" x14ac:dyDescent="0.2">
      <c r="C652" s="50"/>
      <c r="D652" s="50"/>
      <c r="E652" s="50"/>
    </row>
    <row r="653" spans="3:5" s="49" customFormat="1" x14ac:dyDescent="0.2">
      <c r="C653" s="50"/>
      <c r="D653" s="50"/>
      <c r="E653" s="50"/>
    </row>
    <row r="654" spans="3:5" s="49" customFormat="1" x14ac:dyDescent="0.2">
      <c r="C654" s="50"/>
      <c r="D654" s="50"/>
      <c r="E654" s="50"/>
    </row>
    <row r="655" spans="3:5" s="49" customFormat="1" x14ac:dyDescent="0.2">
      <c r="C655" s="50"/>
      <c r="D655" s="50"/>
      <c r="E655" s="50"/>
    </row>
    <row r="656" spans="3:5" s="49" customFormat="1" x14ac:dyDescent="0.2">
      <c r="C656" s="50"/>
      <c r="D656" s="50"/>
      <c r="E656" s="50"/>
    </row>
    <row r="657" spans="3:5" s="49" customFormat="1" x14ac:dyDescent="0.2">
      <c r="C657" s="50"/>
      <c r="D657" s="50"/>
      <c r="E657" s="50"/>
    </row>
    <row r="658" spans="3:5" s="49" customFormat="1" x14ac:dyDescent="0.2">
      <c r="C658" s="50"/>
      <c r="D658" s="50"/>
      <c r="E658" s="50"/>
    </row>
    <row r="659" spans="3:5" s="49" customFormat="1" x14ac:dyDescent="0.2">
      <c r="C659" s="50"/>
      <c r="D659" s="50"/>
      <c r="E659" s="50"/>
    </row>
    <row r="660" spans="3:5" s="49" customFormat="1" x14ac:dyDescent="0.2">
      <c r="C660" s="50"/>
      <c r="D660" s="50"/>
      <c r="E660" s="50"/>
    </row>
    <row r="661" spans="3:5" s="49" customFormat="1" x14ac:dyDescent="0.2">
      <c r="C661" s="50"/>
      <c r="D661" s="50"/>
      <c r="E661" s="50"/>
    </row>
    <row r="662" spans="3:5" s="49" customFormat="1" x14ac:dyDescent="0.2">
      <c r="C662" s="50"/>
      <c r="D662" s="50"/>
      <c r="E662" s="50"/>
    </row>
    <row r="663" spans="3:5" s="49" customFormat="1" x14ac:dyDescent="0.2">
      <c r="C663" s="50"/>
      <c r="D663" s="50"/>
      <c r="E663" s="50"/>
    </row>
    <row r="664" spans="3:5" s="49" customFormat="1" x14ac:dyDescent="0.2">
      <c r="C664" s="50"/>
      <c r="D664" s="50"/>
      <c r="E664" s="50"/>
    </row>
    <row r="665" spans="3:5" s="49" customFormat="1" x14ac:dyDescent="0.2">
      <c r="C665" s="50"/>
      <c r="D665" s="50"/>
      <c r="E665" s="50"/>
    </row>
    <row r="666" spans="3:5" s="49" customFormat="1" x14ac:dyDescent="0.2">
      <c r="C666" s="50"/>
      <c r="D666" s="50"/>
      <c r="E666" s="50"/>
    </row>
    <row r="667" spans="3:5" s="49" customFormat="1" x14ac:dyDescent="0.2">
      <c r="C667" s="50"/>
      <c r="D667" s="50"/>
      <c r="E667" s="50"/>
    </row>
    <row r="668" spans="3:5" s="49" customFormat="1" x14ac:dyDescent="0.2">
      <c r="C668" s="50"/>
      <c r="D668" s="50"/>
      <c r="E668" s="50"/>
    </row>
    <row r="669" spans="3:5" s="49" customFormat="1" x14ac:dyDescent="0.2">
      <c r="C669" s="50"/>
      <c r="D669" s="50"/>
      <c r="E669" s="50"/>
    </row>
    <row r="670" spans="3:5" s="49" customFormat="1" x14ac:dyDescent="0.2">
      <c r="C670" s="50"/>
      <c r="D670" s="50"/>
      <c r="E670" s="50"/>
    </row>
    <row r="671" spans="3:5" s="49" customFormat="1" x14ac:dyDescent="0.2">
      <c r="C671" s="50"/>
      <c r="D671" s="50"/>
      <c r="E671" s="50"/>
    </row>
    <row r="672" spans="3:5" s="49" customFormat="1" x14ac:dyDescent="0.2">
      <c r="C672" s="50"/>
      <c r="D672" s="50"/>
      <c r="E672" s="50"/>
    </row>
    <row r="673" spans="3:5" s="49" customFormat="1" x14ac:dyDescent="0.2">
      <c r="C673" s="50"/>
      <c r="D673" s="50"/>
      <c r="E673" s="50"/>
    </row>
    <row r="674" spans="3:5" s="49" customFormat="1" x14ac:dyDescent="0.2">
      <c r="C674" s="50"/>
      <c r="D674" s="50"/>
      <c r="E674" s="50"/>
    </row>
    <row r="675" spans="3:5" s="49" customFormat="1" x14ac:dyDescent="0.2">
      <c r="C675" s="50"/>
      <c r="D675" s="50"/>
      <c r="E675" s="50"/>
    </row>
    <row r="676" spans="3:5" s="49" customFormat="1" x14ac:dyDescent="0.2">
      <c r="C676" s="50"/>
      <c r="D676" s="50"/>
      <c r="E676" s="50"/>
    </row>
    <row r="677" spans="3:5" s="49" customFormat="1" x14ac:dyDescent="0.2">
      <c r="C677" s="50"/>
      <c r="D677" s="50"/>
      <c r="E677" s="50"/>
    </row>
    <row r="678" spans="3:5" s="49" customFormat="1" x14ac:dyDescent="0.2">
      <c r="C678" s="50"/>
      <c r="D678" s="50"/>
      <c r="E678" s="50"/>
    </row>
    <row r="679" spans="3:5" s="49" customFormat="1" x14ac:dyDescent="0.2">
      <c r="C679" s="50"/>
      <c r="D679" s="50"/>
      <c r="E679" s="50"/>
    </row>
    <row r="680" spans="3:5" s="49" customFormat="1" x14ac:dyDescent="0.2">
      <c r="C680" s="50"/>
      <c r="D680" s="50"/>
      <c r="E680" s="50"/>
    </row>
    <row r="681" spans="3:5" s="49" customFormat="1" x14ac:dyDescent="0.2">
      <c r="C681" s="50"/>
      <c r="D681" s="50"/>
      <c r="E681" s="50"/>
    </row>
    <row r="682" spans="3:5" s="49" customFormat="1" x14ac:dyDescent="0.2">
      <c r="C682" s="50"/>
      <c r="D682" s="50"/>
      <c r="E682" s="50"/>
    </row>
    <row r="683" spans="3:5" s="49" customFormat="1" x14ac:dyDescent="0.2">
      <c r="C683" s="50"/>
      <c r="D683" s="50"/>
      <c r="E683" s="50"/>
    </row>
    <row r="684" spans="3:5" s="49" customFormat="1" x14ac:dyDescent="0.2">
      <c r="C684" s="50"/>
      <c r="D684" s="50"/>
      <c r="E684" s="50"/>
    </row>
    <row r="685" spans="3:5" s="49" customFormat="1" x14ac:dyDescent="0.2">
      <c r="C685" s="50"/>
      <c r="D685" s="50"/>
      <c r="E685" s="50"/>
    </row>
    <row r="686" spans="3:5" s="49" customFormat="1" x14ac:dyDescent="0.2">
      <c r="C686" s="50"/>
      <c r="D686" s="50"/>
      <c r="E686" s="50"/>
    </row>
    <row r="687" spans="3:5" s="49" customFormat="1" x14ac:dyDescent="0.2">
      <c r="C687" s="50"/>
      <c r="D687" s="50"/>
      <c r="E687" s="50"/>
    </row>
    <row r="688" spans="3:5" s="49" customFormat="1" x14ac:dyDescent="0.2">
      <c r="C688" s="50"/>
      <c r="D688" s="50"/>
      <c r="E688" s="50"/>
    </row>
    <row r="689" spans="3:5" s="49" customFormat="1" x14ac:dyDescent="0.2">
      <c r="C689" s="50"/>
      <c r="D689" s="50"/>
      <c r="E689" s="50"/>
    </row>
    <row r="690" spans="3:5" s="49" customFormat="1" x14ac:dyDescent="0.2">
      <c r="C690" s="50"/>
      <c r="D690" s="50"/>
      <c r="E690" s="50"/>
    </row>
    <row r="691" spans="3:5" s="49" customFormat="1" x14ac:dyDescent="0.2">
      <c r="C691" s="50"/>
      <c r="D691" s="50"/>
      <c r="E691" s="50"/>
    </row>
    <row r="692" spans="3:5" s="49" customFormat="1" x14ac:dyDescent="0.2">
      <c r="C692" s="50"/>
      <c r="D692" s="50"/>
      <c r="E692" s="50"/>
    </row>
    <row r="693" spans="3:5" s="49" customFormat="1" x14ac:dyDescent="0.2">
      <c r="C693" s="50"/>
      <c r="D693" s="50"/>
      <c r="E693" s="50"/>
    </row>
    <row r="694" spans="3:5" s="49" customFormat="1" x14ac:dyDescent="0.2">
      <c r="C694" s="50"/>
      <c r="D694" s="50"/>
      <c r="E694" s="50"/>
    </row>
    <row r="695" spans="3:5" s="49" customFormat="1" x14ac:dyDescent="0.2">
      <c r="C695" s="50"/>
      <c r="D695" s="50"/>
      <c r="E695" s="50"/>
    </row>
    <row r="696" spans="3:5" s="49" customFormat="1" x14ac:dyDescent="0.2">
      <c r="C696" s="50"/>
      <c r="D696" s="50"/>
      <c r="E696" s="50"/>
    </row>
    <row r="697" spans="3:5" s="49" customFormat="1" x14ac:dyDescent="0.2">
      <c r="C697" s="50"/>
      <c r="D697" s="50"/>
      <c r="E697" s="50"/>
    </row>
    <row r="698" spans="3:5" s="49" customFormat="1" x14ac:dyDescent="0.2">
      <c r="C698" s="50"/>
      <c r="D698" s="50"/>
      <c r="E698" s="50"/>
    </row>
    <row r="699" spans="3:5" s="49" customFormat="1" x14ac:dyDescent="0.2">
      <c r="C699" s="50"/>
      <c r="D699" s="50"/>
      <c r="E699" s="50"/>
    </row>
    <row r="700" spans="3:5" s="49" customFormat="1" x14ac:dyDescent="0.2">
      <c r="C700" s="50"/>
      <c r="D700" s="50"/>
      <c r="E700" s="50"/>
    </row>
    <row r="701" spans="3:5" s="49" customFormat="1" x14ac:dyDescent="0.2">
      <c r="C701" s="50"/>
      <c r="D701" s="50"/>
      <c r="E701" s="50"/>
    </row>
    <row r="702" spans="3:5" s="49" customFormat="1" x14ac:dyDescent="0.2">
      <c r="C702" s="50"/>
      <c r="D702" s="50"/>
      <c r="E702" s="50"/>
    </row>
    <row r="703" spans="3:5" s="49" customFormat="1" x14ac:dyDescent="0.2">
      <c r="C703" s="50"/>
      <c r="D703" s="50"/>
      <c r="E703" s="50"/>
    </row>
    <row r="704" spans="3:5" s="49" customFormat="1" x14ac:dyDescent="0.2">
      <c r="C704" s="50"/>
      <c r="D704" s="50"/>
      <c r="E704" s="50"/>
    </row>
    <row r="705" spans="3:5" s="49" customFormat="1" x14ac:dyDescent="0.2">
      <c r="C705" s="50"/>
      <c r="D705" s="50"/>
      <c r="E705" s="50"/>
    </row>
    <row r="706" spans="3:5" s="49" customFormat="1" x14ac:dyDescent="0.2">
      <c r="C706" s="50"/>
      <c r="D706" s="50"/>
      <c r="E706" s="50"/>
    </row>
    <row r="707" spans="3:5" s="49" customFormat="1" x14ac:dyDescent="0.2">
      <c r="C707" s="50"/>
      <c r="D707" s="50"/>
      <c r="E707" s="50"/>
    </row>
    <row r="708" spans="3:5" s="49" customFormat="1" x14ac:dyDescent="0.2">
      <c r="C708" s="50"/>
      <c r="D708" s="50"/>
      <c r="E708" s="50"/>
    </row>
    <row r="709" spans="3:5" s="49" customFormat="1" x14ac:dyDescent="0.2">
      <c r="C709" s="50"/>
      <c r="D709" s="50"/>
      <c r="E709" s="50"/>
    </row>
    <row r="710" spans="3:5" s="49" customFormat="1" x14ac:dyDescent="0.2">
      <c r="C710" s="50"/>
      <c r="D710" s="50"/>
      <c r="E710" s="50"/>
    </row>
    <row r="711" spans="3:5" s="49" customFormat="1" x14ac:dyDescent="0.2">
      <c r="C711" s="50"/>
      <c r="D711" s="50"/>
      <c r="E711" s="50"/>
    </row>
    <row r="712" spans="3:5" s="49" customFormat="1" x14ac:dyDescent="0.2">
      <c r="C712" s="50"/>
      <c r="D712" s="50"/>
      <c r="E712" s="50"/>
    </row>
    <row r="713" spans="3:5" s="49" customFormat="1" x14ac:dyDescent="0.2">
      <c r="C713" s="50"/>
      <c r="D713" s="50"/>
      <c r="E713" s="50"/>
    </row>
    <row r="714" spans="3:5" s="49" customFormat="1" x14ac:dyDescent="0.2">
      <c r="C714" s="50"/>
      <c r="D714" s="50"/>
      <c r="E714" s="50"/>
    </row>
    <row r="715" spans="3:5" s="49" customFormat="1" x14ac:dyDescent="0.2">
      <c r="C715" s="50"/>
      <c r="D715" s="50"/>
      <c r="E715" s="50"/>
    </row>
    <row r="716" spans="3:5" s="49" customFormat="1" x14ac:dyDescent="0.2">
      <c r="C716" s="50"/>
      <c r="D716" s="50"/>
      <c r="E716" s="50"/>
    </row>
    <row r="717" spans="3:5" s="49" customFormat="1" x14ac:dyDescent="0.2">
      <c r="C717" s="50"/>
      <c r="D717" s="50"/>
      <c r="E717" s="50"/>
    </row>
    <row r="718" spans="3:5" s="49" customFormat="1" x14ac:dyDescent="0.2">
      <c r="C718" s="50"/>
      <c r="D718" s="50"/>
      <c r="E718" s="50"/>
    </row>
    <row r="719" spans="3:5" s="49" customFormat="1" x14ac:dyDescent="0.2">
      <c r="C719" s="50"/>
      <c r="D719" s="50"/>
      <c r="E719" s="50"/>
    </row>
    <row r="720" spans="3:5" s="49" customFormat="1" x14ac:dyDescent="0.2">
      <c r="C720" s="50"/>
      <c r="D720" s="50"/>
      <c r="E720" s="50"/>
    </row>
    <row r="721" spans="3:5" s="49" customFormat="1" x14ac:dyDescent="0.2">
      <c r="C721" s="50"/>
      <c r="D721" s="50"/>
      <c r="E721" s="50"/>
    </row>
    <row r="722" spans="3:5" s="49" customFormat="1" x14ac:dyDescent="0.2">
      <c r="C722" s="50"/>
      <c r="D722" s="50"/>
      <c r="E722" s="50"/>
    </row>
    <row r="723" spans="3:5" s="49" customFormat="1" x14ac:dyDescent="0.2">
      <c r="C723" s="50"/>
      <c r="D723" s="50"/>
      <c r="E723" s="50"/>
    </row>
    <row r="724" spans="3:5" s="49" customFormat="1" x14ac:dyDescent="0.2">
      <c r="C724" s="50"/>
      <c r="D724" s="50"/>
      <c r="E724" s="50"/>
    </row>
    <row r="725" spans="3:5" s="49" customFormat="1" x14ac:dyDescent="0.2">
      <c r="C725" s="50"/>
      <c r="D725" s="50"/>
      <c r="E725" s="50"/>
    </row>
    <row r="726" spans="3:5" s="49" customFormat="1" x14ac:dyDescent="0.2">
      <c r="C726" s="50"/>
      <c r="D726" s="50"/>
      <c r="E726" s="50"/>
    </row>
    <row r="727" spans="3:5" s="49" customFormat="1" x14ac:dyDescent="0.2">
      <c r="C727" s="50"/>
      <c r="D727" s="50"/>
      <c r="E727" s="50"/>
    </row>
    <row r="728" spans="3:5" s="49" customFormat="1" x14ac:dyDescent="0.2">
      <c r="C728" s="50"/>
      <c r="D728" s="50"/>
      <c r="E728" s="50"/>
    </row>
    <row r="729" spans="3:5" s="49" customFormat="1" x14ac:dyDescent="0.2">
      <c r="C729" s="50"/>
      <c r="D729" s="50"/>
      <c r="E729" s="50"/>
    </row>
    <row r="730" spans="3:5" s="49" customFormat="1" x14ac:dyDescent="0.2">
      <c r="C730" s="50"/>
      <c r="D730" s="50"/>
      <c r="E730" s="50"/>
    </row>
    <row r="731" spans="3:5" s="49" customFormat="1" x14ac:dyDescent="0.2">
      <c r="C731" s="50"/>
      <c r="D731" s="50"/>
      <c r="E731" s="50"/>
    </row>
  </sheetData>
  <mergeCells count="39">
    <mergeCell ref="N13:O13"/>
    <mergeCell ref="C11:N11"/>
    <mergeCell ref="A67:B67"/>
    <mergeCell ref="A17:A18"/>
    <mergeCell ref="B17:B18"/>
    <mergeCell ref="C17:C18"/>
    <mergeCell ref="C62:K62"/>
    <mergeCell ref="C60:K60"/>
    <mergeCell ref="C61:K61"/>
    <mergeCell ref="F17:K17"/>
    <mergeCell ref="L17:P17"/>
    <mergeCell ref="A13:G13"/>
    <mergeCell ref="K13:M13"/>
    <mergeCell ref="O15:P15"/>
    <mergeCell ref="D17:D18"/>
    <mergeCell ref="C7:N7"/>
    <mergeCell ref="A12:B12"/>
    <mergeCell ref="C12:N12"/>
    <mergeCell ref="A9:B9"/>
    <mergeCell ref="C8:N8"/>
    <mergeCell ref="C9:N9"/>
    <mergeCell ref="A11:B11"/>
    <mergeCell ref="A8:B8"/>
    <mergeCell ref="O1:P1"/>
    <mergeCell ref="A64:B64"/>
    <mergeCell ref="G64:H64"/>
    <mergeCell ref="D64:E64"/>
    <mergeCell ref="I64:M64"/>
    <mergeCell ref="N64:O64"/>
    <mergeCell ref="A10:B10"/>
    <mergeCell ref="C10:N10"/>
    <mergeCell ref="I15:K15"/>
    <mergeCell ref="E17:E18"/>
    <mergeCell ref="D2:H2"/>
    <mergeCell ref="C3:N3"/>
    <mergeCell ref="C4:N4"/>
    <mergeCell ref="A6:B6"/>
    <mergeCell ref="C6:N6"/>
    <mergeCell ref="A7:B7"/>
  </mergeCells>
  <phoneticPr fontId="0" type="noConversion"/>
  <pageMargins left="0.35" right="0.56000000000000005" top="0.52" bottom="0.51" header="0.5" footer="0.52"/>
  <pageSetup paperSize="9" scale="97" orientation="landscape" horizontalDpi="4294967295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25"/>
  <sheetViews>
    <sheetView zoomScaleNormal="100" zoomScaleSheetLayoutView="100" workbookViewId="0">
      <selection activeCell="C8" sqref="C8:N8"/>
    </sheetView>
  </sheetViews>
  <sheetFormatPr defaultRowHeight="12.75" x14ac:dyDescent="0.2"/>
  <cols>
    <col min="1" max="1" width="4.140625" style="54" customWidth="1"/>
    <col min="2" max="2" width="11.7109375" style="83" customWidth="1"/>
    <col min="3" max="3" width="32.28515625" style="68" customWidth="1"/>
    <col min="4" max="4" width="5.42578125" style="68" customWidth="1"/>
    <col min="5" max="5" width="7.28515625" style="68" customWidth="1"/>
    <col min="6" max="6" width="5.7109375" style="83" customWidth="1"/>
    <col min="7" max="7" width="5.42578125" style="54" customWidth="1"/>
    <col min="8" max="9" width="6.7109375" style="54" customWidth="1"/>
    <col min="10" max="10" width="6" style="54" customWidth="1"/>
    <col min="11" max="11" width="7" style="54" customWidth="1"/>
    <col min="12" max="13" width="8.28515625" style="54" customWidth="1"/>
    <col min="14" max="14" width="8.42578125" style="54" customWidth="1"/>
    <col min="15" max="15" width="8.140625" style="54" customWidth="1"/>
    <col min="16" max="16" width="9.85546875" style="54" customWidth="1"/>
    <col min="17" max="16384" width="9.140625" style="54"/>
  </cols>
  <sheetData>
    <row r="1" spans="1:16" s="49" customFormat="1" ht="18" customHeight="1" x14ac:dyDescent="0.2">
      <c r="C1" s="50"/>
      <c r="D1" s="50"/>
      <c r="E1" s="50"/>
      <c r="O1" s="267" t="s">
        <v>40</v>
      </c>
      <c r="P1" s="267"/>
    </row>
    <row r="2" spans="1:16" s="49" customFormat="1" ht="18" customHeight="1" x14ac:dyDescent="0.2">
      <c r="C2" s="50"/>
      <c r="D2" s="278" t="s">
        <v>41</v>
      </c>
      <c r="E2" s="278"/>
      <c r="F2" s="278"/>
      <c r="G2" s="278"/>
      <c r="H2" s="278"/>
      <c r="I2" s="51" t="s">
        <v>68</v>
      </c>
    </row>
    <row r="3" spans="1:16" s="49" customFormat="1" ht="18" customHeight="1" x14ac:dyDescent="0.2">
      <c r="C3" s="279" t="s">
        <v>95</v>
      </c>
      <c r="D3" s="279"/>
      <c r="E3" s="279"/>
      <c r="F3" s="279"/>
      <c r="G3" s="279"/>
      <c r="H3" s="279"/>
      <c r="I3" s="279"/>
      <c r="J3" s="279"/>
      <c r="K3" s="279"/>
      <c r="L3" s="279"/>
      <c r="M3" s="279"/>
      <c r="N3" s="279"/>
    </row>
    <row r="4" spans="1:16" s="49" customFormat="1" ht="12.75" customHeight="1" x14ac:dyDescent="0.2">
      <c r="C4" s="280" t="s">
        <v>25</v>
      </c>
      <c r="D4" s="280"/>
      <c r="E4" s="280"/>
      <c r="F4" s="280"/>
      <c r="G4" s="280"/>
      <c r="H4" s="280"/>
      <c r="I4" s="280"/>
      <c r="J4" s="280"/>
      <c r="K4" s="280"/>
      <c r="L4" s="280"/>
      <c r="M4" s="280"/>
      <c r="N4" s="280"/>
    </row>
    <row r="5" spans="1:16" s="49" customFormat="1" ht="12.75" customHeight="1" x14ac:dyDescent="0.2"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</row>
    <row r="6" spans="1:16" s="49" customFormat="1" ht="28.5" customHeight="1" x14ac:dyDescent="0.2">
      <c r="A6" s="273" t="s">
        <v>2</v>
      </c>
      <c r="B6" s="273"/>
      <c r="C6" s="281" t="str">
        <f>DEM!C6</f>
        <v>Jelgavas pilsētas pašvaldības izglītības iestādes “Jelgavas 5. vidusskola”</v>
      </c>
      <c r="D6" s="281"/>
      <c r="E6" s="281"/>
      <c r="F6" s="281"/>
      <c r="G6" s="281"/>
      <c r="H6" s="281"/>
      <c r="I6" s="281"/>
      <c r="J6" s="281"/>
      <c r="K6" s="281"/>
      <c r="L6" s="281"/>
      <c r="M6" s="281"/>
      <c r="N6" s="281"/>
    </row>
    <row r="7" spans="1:16" s="49" customFormat="1" ht="28.5" customHeight="1" x14ac:dyDescent="0.2">
      <c r="A7" s="273" t="s">
        <v>3</v>
      </c>
      <c r="B7" s="273"/>
      <c r="C7" s="281" t="str">
        <f>KOPS!D7</f>
        <v xml:space="preserve">Jelgavas pilsētas pašvaldības izglītības iestādes “Jelgavas 5. vidusskolas” telpu vienkāršota atjaunošana </v>
      </c>
      <c r="D7" s="281"/>
      <c r="E7" s="281"/>
      <c r="F7" s="281"/>
      <c r="G7" s="281"/>
      <c r="H7" s="281"/>
      <c r="I7" s="281"/>
      <c r="J7" s="281"/>
      <c r="K7" s="281"/>
      <c r="L7" s="281"/>
      <c r="M7" s="281"/>
      <c r="N7" s="281"/>
    </row>
    <row r="8" spans="1:16" s="49" customFormat="1" ht="18.75" customHeight="1" x14ac:dyDescent="0.2">
      <c r="A8" s="273" t="s">
        <v>4</v>
      </c>
      <c r="B8" s="273"/>
      <c r="C8" s="281" t="str">
        <f>PBK!C15</f>
        <v>Aspazijas iela 20, Jelgava</v>
      </c>
      <c r="D8" s="281"/>
      <c r="E8" s="281"/>
      <c r="F8" s="281"/>
      <c r="G8" s="281"/>
      <c r="H8" s="281"/>
      <c r="I8" s="281"/>
      <c r="J8" s="281"/>
      <c r="K8" s="281"/>
      <c r="L8" s="281"/>
      <c r="M8" s="281"/>
      <c r="N8" s="281"/>
    </row>
    <row r="9" spans="1:16" s="49" customFormat="1" ht="18.75" customHeight="1" x14ac:dyDescent="0.2">
      <c r="A9" s="273" t="s">
        <v>12</v>
      </c>
      <c r="B9" s="273"/>
      <c r="C9" s="281" t="str">
        <f>PBK!C16</f>
        <v>Jelgavas pilsētas pašvaldības izglītības iestādes “Jelgavas 5. vidusskola”</v>
      </c>
      <c r="D9" s="281"/>
      <c r="E9" s="281"/>
      <c r="F9" s="281"/>
      <c r="G9" s="281"/>
      <c r="H9" s="281"/>
      <c r="I9" s="281"/>
      <c r="J9" s="281"/>
      <c r="K9" s="281"/>
      <c r="L9" s="281"/>
      <c r="M9" s="281"/>
      <c r="N9" s="281"/>
    </row>
    <row r="10" spans="1:16" s="49" customFormat="1" ht="18.75" customHeight="1" x14ac:dyDescent="0.2">
      <c r="A10" s="273" t="s">
        <v>5</v>
      </c>
      <c r="B10" s="273"/>
      <c r="C10" s="274"/>
      <c r="D10" s="274"/>
      <c r="E10" s="274"/>
      <c r="F10" s="274"/>
      <c r="G10" s="274"/>
      <c r="H10" s="274"/>
      <c r="I10" s="274"/>
      <c r="J10" s="274"/>
      <c r="K10" s="274"/>
      <c r="L10" s="274"/>
      <c r="M10" s="274"/>
      <c r="N10" s="274"/>
    </row>
    <row r="11" spans="1:16" s="49" customFormat="1" ht="18.75" customHeight="1" x14ac:dyDescent="0.2">
      <c r="A11" s="273" t="s">
        <v>13</v>
      </c>
      <c r="B11" s="273"/>
      <c r="C11" s="274"/>
      <c r="D11" s="274"/>
      <c r="E11" s="274"/>
      <c r="F11" s="274"/>
      <c r="G11" s="274"/>
      <c r="H11" s="274"/>
      <c r="I11" s="274"/>
      <c r="J11" s="274"/>
      <c r="K11" s="274"/>
      <c r="L11" s="274"/>
      <c r="M11" s="274"/>
      <c r="N11" s="274"/>
    </row>
    <row r="12" spans="1:16" s="49" customFormat="1" ht="18.75" customHeight="1" x14ac:dyDescent="0.2">
      <c r="A12" s="273"/>
      <c r="B12" s="273"/>
      <c r="C12" s="274"/>
      <c r="D12" s="274"/>
      <c r="E12" s="274"/>
      <c r="F12" s="274"/>
      <c r="G12" s="274"/>
      <c r="H12" s="274"/>
      <c r="I12" s="274"/>
      <c r="J12" s="274"/>
      <c r="K12" s="274"/>
      <c r="L12" s="274"/>
      <c r="M12" s="274"/>
      <c r="N12" s="274"/>
    </row>
    <row r="13" spans="1:16" s="49" customFormat="1" ht="17.25" customHeight="1" x14ac:dyDescent="0.2">
      <c r="A13" s="273" t="s">
        <v>352</v>
      </c>
      <c r="B13" s="273"/>
      <c r="C13" s="273"/>
      <c r="D13" s="273"/>
      <c r="E13" s="273"/>
      <c r="F13" s="273"/>
      <c r="G13" s="273"/>
      <c r="H13" s="53"/>
      <c r="I13" s="53"/>
      <c r="J13" s="53"/>
      <c r="K13" s="274" t="s">
        <v>42</v>
      </c>
      <c r="L13" s="274"/>
      <c r="M13" s="274"/>
      <c r="N13" s="282">
        <f>P56</f>
        <v>0</v>
      </c>
      <c r="O13" s="274"/>
      <c r="P13" s="51" t="s">
        <v>79</v>
      </c>
    </row>
    <row r="14" spans="1:16" x14ac:dyDescent="0.2">
      <c r="B14" s="54"/>
      <c r="C14" s="54"/>
      <c r="D14" s="54"/>
      <c r="E14" s="54"/>
      <c r="F14" s="54"/>
    </row>
    <row r="15" spans="1:16" x14ac:dyDescent="0.2">
      <c r="B15" s="54"/>
      <c r="C15" s="54"/>
      <c r="D15" s="54"/>
      <c r="E15" s="54"/>
      <c r="F15" s="54"/>
      <c r="I15" s="275" t="s">
        <v>43</v>
      </c>
      <c r="J15" s="275"/>
      <c r="K15" s="275"/>
      <c r="L15" s="55">
        <v>2016</v>
      </c>
      <c r="M15" s="55" t="s">
        <v>44</v>
      </c>
      <c r="N15" s="55"/>
      <c r="O15" s="292"/>
      <c r="P15" s="292"/>
    </row>
    <row r="16" spans="1:16" ht="13.5" thickBot="1" x14ac:dyDescent="0.25">
      <c r="B16" s="54"/>
      <c r="C16" s="54"/>
      <c r="D16" s="54"/>
      <c r="E16" s="54"/>
      <c r="F16" s="54"/>
    </row>
    <row r="17" spans="1:20" s="116" customFormat="1" ht="13.5" customHeight="1" x14ac:dyDescent="0.2">
      <c r="A17" s="283" t="s">
        <v>1</v>
      </c>
      <c r="B17" s="285" t="s">
        <v>45</v>
      </c>
      <c r="C17" s="285" t="s">
        <v>46</v>
      </c>
      <c r="D17" s="276" t="s">
        <v>47</v>
      </c>
      <c r="E17" s="276" t="s">
        <v>48</v>
      </c>
      <c r="F17" s="290" t="s">
        <v>49</v>
      </c>
      <c r="G17" s="290"/>
      <c r="H17" s="290"/>
      <c r="I17" s="290"/>
      <c r="J17" s="290"/>
      <c r="K17" s="290"/>
      <c r="L17" s="290" t="s">
        <v>50</v>
      </c>
      <c r="M17" s="290"/>
      <c r="N17" s="290"/>
      <c r="O17" s="290"/>
      <c r="P17" s="291"/>
      <c r="Q17" s="130"/>
    </row>
    <row r="18" spans="1:20" s="116" customFormat="1" ht="57.75" customHeight="1" x14ac:dyDescent="0.2">
      <c r="A18" s="284"/>
      <c r="B18" s="286"/>
      <c r="C18" s="286"/>
      <c r="D18" s="277"/>
      <c r="E18" s="277"/>
      <c r="F18" s="131" t="s">
        <v>51</v>
      </c>
      <c r="G18" s="131" t="s">
        <v>76</v>
      </c>
      <c r="H18" s="131" t="s">
        <v>73</v>
      </c>
      <c r="I18" s="131" t="s">
        <v>74</v>
      </c>
      <c r="J18" s="131" t="s">
        <v>75</v>
      </c>
      <c r="K18" s="131" t="s">
        <v>77</v>
      </c>
      <c r="L18" s="131" t="s">
        <v>52</v>
      </c>
      <c r="M18" s="131" t="s">
        <v>73</v>
      </c>
      <c r="N18" s="131" t="s">
        <v>74</v>
      </c>
      <c r="O18" s="131" t="s">
        <v>75</v>
      </c>
      <c r="P18" s="132" t="s">
        <v>78</v>
      </c>
      <c r="Q18" s="130"/>
    </row>
    <row r="19" spans="1:20" s="116" customFormat="1" ht="13.5" customHeight="1" thickBot="1" x14ac:dyDescent="0.25">
      <c r="A19" s="133" t="s">
        <v>53</v>
      </c>
      <c r="B19" s="134" t="s">
        <v>54</v>
      </c>
      <c r="C19" s="135">
        <v>3</v>
      </c>
      <c r="D19" s="136">
        <v>4</v>
      </c>
      <c r="E19" s="135">
        <v>5</v>
      </c>
      <c r="F19" s="136">
        <v>6</v>
      </c>
      <c r="G19" s="135">
        <v>7</v>
      </c>
      <c r="H19" s="135">
        <v>8</v>
      </c>
      <c r="I19" s="136">
        <v>9</v>
      </c>
      <c r="J19" s="136">
        <v>10</v>
      </c>
      <c r="K19" s="135">
        <v>11</v>
      </c>
      <c r="L19" s="135">
        <v>12</v>
      </c>
      <c r="M19" s="135">
        <v>13</v>
      </c>
      <c r="N19" s="136">
        <v>14</v>
      </c>
      <c r="O19" s="136">
        <v>15</v>
      </c>
      <c r="P19" s="137">
        <v>16</v>
      </c>
      <c r="Q19" s="130"/>
    </row>
    <row r="20" spans="1:20" s="98" customFormat="1" ht="18.75" customHeight="1" x14ac:dyDescent="0.2">
      <c r="A20" s="91"/>
      <c r="B20" s="92"/>
      <c r="C20" s="93" t="s">
        <v>180</v>
      </c>
      <c r="D20" s="94"/>
      <c r="E20" s="95"/>
      <c r="F20" s="96"/>
      <c r="G20" s="96"/>
      <c r="H20" s="96"/>
      <c r="I20" s="96"/>
      <c r="J20" s="96"/>
      <c r="K20" s="96"/>
      <c r="L20" s="96"/>
      <c r="M20" s="96"/>
      <c r="N20" s="96"/>
      <c r="O20" s="96"/>
      <c r="P20" s="97"/>
    </row>
    <row r="21" spans="1:20" s="1" customFormat="1" ht="15" customHeight="1" x14ac:dyDescent="0.2">
      <c r="A21" s="148">
        <v>1</v>
      </c>
      <c r="B21" s="149" t="s">
        <v>205</v>
      </c>
      <c r="C21" s="150" t="s">
        <v>233</v>
      </c>
      <c r="D21" s="151" t="s">
        <v>63</v>
      </c>
      <c r="E21" s="109">
        <f>110.44*0.15*2</f>
        <v>33.131999999999998</v>
      </c>
      <c r="F21" s="152"/>
      <c r="G21" s="152"/>
      <c r="H21" s="152"/>
      <c r="I21" s="152"/>
      <c r="J21" s="152"/>
      <c r="K21" s="152"/>
      <c r="L21" s="152"/>
      <c r="M21" s="153"/>
      <c r="N21" s="153"/>
      <c r="O21" s="153"/>
      <c r="P21" s="154"/>
      <c r="Q21" s="155"/>
      <c r="R21" s="185"/>
    </row>
    <row r="22" spans="1:20" s="1" customFormat="1" ht="15" customHeight="1" x14ac:dyDescent="0.2">
      <c r="A22" s="148">
        <v>2</v>
      </c>
      <c r="B22" s="149"/>
      <c r="C22" s="156" t="s">
        <v>234</v>
      </c>
      <c r="D22" s="151" t="s">
        <v>63</v>
      </c>
      <c r="E22" s="109">
        <f>E21*0.15*1.05</f>
        <v>5.2182899999999997</v>
      </c>
      <c r="F22" s="152"/>
      <c r="G22" s="152"/>
      <c r="H22" s="152"/>
      <c r="I22" s="152"/>
      <c r="J22" s="152"/>
      <c r="K22" s="152"/>
      <c r="L22" s="152"/>
      <c r="M22" s="153"/>
      <c r="N22" s="153"/>
      <c r="O22" s="153"/>
      <c r="P22" s="154"/>
      <c r="Q22" s="155"/>
    </row>
    <row r="23" spans="1:20" s="1" customFormat="1" ht="15" customHeight="1" x14ac:dyDescent="0.2">
      <c r="A23" s="148">
        <v>3</v>
      </c>
      <c r="B23" s="149" t="s">
        <v>205</v>
      </c>
      <c r="C23" s="150" t="s">
        <v>204</v>
      </c>
      <c r="D23" s="151" t="s">
        <v>64</v>
      </c>
      <c r="E23" s="109">
        <f>110.44*2.5</f>
        <v>276.10000000000002</v>
      </c>
      <c r="F23" s="152"/>
      <c r="G23" s="152"/>
      <c r="H23" s="152"/>
      <c r="I23" s="152"/>
      <c r="J23" s="152"/>
      <c r="K23" s="152"/>
      <c r="L23" s="152"/>
      <c r="M23" s="153"/>
      <c r="N23" s="153"/>
      <c r="O23" s="153"/>
      <c r="P23" s="154"/>
      <c r="Q23" s="155"/>
    </row>
    <row r="24" spans="1:20" s="1" customFormat="1" ht="15" customHeight="1" x14ac:dyDescent="0.2">
      <c r="A24" s="148">
        <v>4</v>
      </c>
      <c r="B24" s="149"/>
      <c r="C24" s="156" t="s">
        <v>207</v>
      </c>
      <c r="D24" s="151" t="s">
        <v>61</v>
      </c>
      <c r="E24" s="109">
        <f>E23*1.1*0.1*0.075</f>
        <v>2.2778250000000004</v>
      </c>
      <c r="F24" s="152"/>
      <c r="G24" s="152"/>
      <c r="H24" s="152"/>
      <c r="I24" s="152"/>
      <c r="J24" s="152"/>
      <c r="K24" s="152"/>
      <c r="L24" s="152"/>
      <c r="M24" s="153"/>
      <c r="N24" s="153"/>
      <c r="O24" s="153"/>
      <c r="P24" s="154"/>
      <c r="Q24" s="155"/>
    </row>
    <row r="25" spans="1:20" s="1" customFormat="1" ht="15" customHeight="1" x14ac:dyDescent="0.2">
      <c r="A25" s="148">
        <v>5</v>
      </c>
      <c r="B25" s="149"/>
      <c r="C25" s="156" t="s">
        <v>206</v>
      </c>
      <c r="D25" s="151" t="s">
        <v>59</v>
      </c>
      <c r="E25" s="109">
        <v>1</v>
      </c>
      <c r="F25" s="152"/>
      <c r="G25" s="152"/>
      <c r="H25" s="152"/>
      <c r="I25" s="152"/>
      <c r="J25" s="152"/>
      <c r="K25" s="152"/>
      <c r="L25" s="152"/>
      <c r="M25" s="153"/>
      <c r="N25" s="153"/>
      <c r="O25" s="153"/>
      <c r="P25" s="154"/>
      <c r="Q25" s="155"/>
    </row>
    <row r="26" spans="1:20" s="1" customFormat="1" x14ac:dyDescent="0.2">
      <c r="A26" s="148">
        <v>6</v>
      </c>
      <c r="B26" s="149" t="s">
        <v>205</v>
      </c>
      <c r="C26" s="150" t="s">
        <v>208</v>
      </c>
      <c r="D26" s="151" t="s">
        <v>63</v>
      </c>
      <c r="E26" s="109">
        <v>110.44</v>
      </c>
      <c r="F26" s="152"/>
      <c r="G26" s="152"/>
      <c r="H26" s="152"/>
      <c r="I26" s="152"/>
      <c r="J26" s="152"/>
      <c r="K26" s="152"/>
      <c r="L26" s="152"/>
      <c r="M26" s="153"/>
      <c r="N26" s="153"/>
      <c r="O26" s="153"/>
      <c r="P26" s="154"/>
      <c r="Q26" s="157"/>
      <c r="R26" s="158"/>
      <c r="T26" s="158"/>
    </row>
    <row r="27" spans="1:20" s="1" customFormat="1" x14ac:dyDescent="0.2">
      <c r="A27" s="148">
        <v>7</v>
      </c>
      <c r="B27" s="149"/>
      <c r="C27" s="156" t="s">
        <v>209</v>
      </c>
      <c r="D27" s="151" t="s">
        <v>63</v>
      </c>
      <c r="E27" s="109">
        <f>E26*1.05</f>
        <v>115.962</v>
      </c>
      <c r="F27" s="152"/>
      <c r="G27" s="152"/>
      <c r="H27" s="152"/>
      <c r="I27" s="152"/>
      <c r="J27" s="152"/>
      <c r="K27" s="152"/>
      <c r="L27" s="152"/>
      <c r="M27" s="153"/>
      <c r="N27" s="153"/>
      <c r="O27" s="153"/>
      <c r="P27" s="154"/>
      <c r="Q27" s="159"/>
      <c r="R27" s="158"/>
      <c r="S27" s="160"/>
      <c r="T27" s="158"/>
    </row>
    <row r="28" spans="1:20" s="1" customFormat="1" x14ac:dyDescent="0.2">
      <c r="A28" s="148">
        <v>8</v>
      </c>
      <c r="B28" s="149"/>
      <c r="C28" s="156" t="s">
        <v>210</v>
      </c>
      <c r="D28" s="151" t="s">
        <v>58</v>
      </c>
      <c r="E28" s="109">
        <f>ROUND(E26*30,0)</f>
        <v>3313</v>
      </c>
      <c r="F28" s="152"/>
      <c r="G28" s="152"/>
      <c r="H28" s="152"/>
      <c r="I28" s="152"/>
      <c r="J28" s="152"/>
      <c r="K28" s="152"/>
      <c r="L28" s="152"/>
      <c r="M28" s="153"/>
      <c r="N28" s="153"/>
      <c r="O28" s="153"/>
      <c r="P28" s="154"/>
      <c r="Q28" s="159"/>
      <c r="R28" s="158"/>
      <c r="S28" s="160"/>
      <c r="T28" s="158"/>
    </row>
    <row r="29" spans="1:20" s="1" customFormat="1" x14ac:dyDescent="0.2">
      <c r="A29" s="148">
        <v>9</v>
      </c>
      <c r="B29" s="149" t="s">
        <v>62</v>
      </c>
      <c r="C29" s="150" t="s">
        <v>211</v>
      </c>
      <c r="D29" s="151" t="s">
        <v>63</v>
      </c>
      <c r="E29" s="109">
        <f>E26</f>
        <v>110.44</v>
      </c>
      <c r="F29" s="152"/>
      <c r="G29" s="152"/>
      <c r="H29" s="152"/>
      <c r="I29" s="152"/>
      <c r="J29" s="152"/>
      <c r="K29" s="152"/>
      <c r="L29" s="152"/>
      <c r="M29" s="153"/>
      <c r="N29" s="153"/>
      <c r="O29" s="153"/>
      <c r="P29" s="154"/>
      <c r="Q29" s="157"/>
      <c r="R29" s="158"/>
      <c r="T29" s="158"/>
    </row>
    <row r="30" spans="1:20" s="1" customFormat="1" x14ac:dyDescent="0.2">
      <c r="A30" s="148">
        <v>10</v>
      </c>
      <c r="B30" s="149"/>
      <c r="C30" s="156" t="s">
        <v>212</v>
      </c>
      <c r="D30" s="151" t="s">
        <v>63</v>
      </c>
      <c r="E30" s="109">
        <f>E29*1.05*0.8</f>
        <v>92.769600000000011</v>
      </c>
      <c r="F30" s="152"/>
      <c r="G30" s="152"/>
      <c r="H30" s="152"/>
      <c r="I30" s="152"/>
      <c r="J30" s="152"/>
      <c r="K30" s="152"/>
      <c r="L30" s="152"/>
      <c r="M30" s="153"/>
      <c r="N30" s="153"/>
      <c r="O30" s="153"/>
      <c r="P30" s="154"/>
      <c r="Q30" s="159"/>
      <c r="R30" s="158"/>
      <c r="S30" s="160"/>
      <c r="T30" s="158"/>
    </row>
    <row r="31" spans="1:20" s="126" customFormat="1" ht="14.25" customHeight="1" x14ac:dyDescent="0.2">
      <c r="A31" s="148">
        <v>11</v>
      </c>
      <c r="B31" s="122" t="s">
        <v>97</v>
      </c>
      <c r="C31" s="119" t="s">
        <v>214</v>
      </c>
      <c r="D31" s="105" t="s">
        <v>63</v>
      </c>
      <c r="E31" s="106">
        <f>E29</f>
        <v>110.44</v>
      </c>
      <c r="F31" s="123"/>
      <c r="G31" s="123"/>
      <c r="H31" s="114"/>
      <c r="I31" s="123"/>
      <c r="J31" s="123"/>
      <c r="K31" s="123"/>
      <c r="L31" s="123"/>
      <c r="M31" s="123"/>
      <c r="N31" s="123"/>
      <c r="O31" s="123"/>
      <c r="P31" s="124"/>
    </row>
    <row r="32" spans="1:20" s="126" customFormat="1" ht="14.25" customHeight="1" x14ac:dyDescent="0.2">
      <c r="A32" s="148">
        <v>12</v>
      </c>
      <c r="B32" s="122"/>
      <c r="C32" s="118" t="s">
        <v>98</v>
      </c>
      <c r="D32" s="105" t="s">
        <v>70</v>
      </c>
      <c r="E32" s="106">
        <f>E31*0.15*1.05</f>
        <v>17.394300000000001</v>
      </c>
      <c r="F32" s="123"/>
      <c r="G32" s="123"/>
      <c r="H32" s="114"/>
      <c r="I32" s="123"/>
      <c r="J32" s="123"/>
      <c r="K32" s="123"/>
      <c r="L32" s="123"/>
      <c r="M32" s="123"/>
      <c r="N32" s="123"/>
      <c r="O32" s="123"/>
      <c r="P32" s="124"/>
    </row>
    <row r="33" spans="1:20" s="126" customFormat="1" ht="27.75" customHeight="1" x14ac:dyDescent="0.2">
      <c r="A33" s="148">
        <v>13</v>
      </c>
      <c r="B33" s="122"/>
      <c r="C33" s="118" t="s">
        <v>213</v>
      </c>
      <c r="D33" s="105" t="s">
        <v>65</v>
      </c>
      <c r="E33" s="106">
        <f>E31*1.8*4</f>
        <v>795.16800000000001</v>
      </c>
      <c r="F33" s="123"/>
      <c r="G33" s="123"/>
      <c r="H33" s="114"/>
      <c r="I33" s="123"/>
      <c r="J33" s="123"/>
      <c r="K33" s="123"/>
      <c r="L33" s="123"/>
      <c r="M33" s="123"/>
      <c r="N33" s="123"/>
      <c r="O33" s="123"/>
      <c r="P33" s="124"/>
    </row>
    <row r="34" spans="1:20" s="126" customFormat="1" ht="14.25" customHeight="1" x14ac:dyDescent="0.2">
      <c r="A34" s="148">
        <v>14</v>
      </c>
      <c r="B34" s="122" t="s">
        <v>97</v>
      </c>
      <c r="C34" s="119" t="s">
        <v>99</v>
      </c>
      <c r="D34" s="105" t="s">
        <v>63</v>
      </c>
      <c r="E34" s="106">
        <f>E31</f>
        <v>110.44</v>
      </c>
      <c r="F34" s="123"/>
      <c r="G34" s="123"/>
      <c r="H34" s="114"/>
      <c r="I34" s="123"/>
      <c r="J34" s="123"/>
      <c r="K34" s="123"/>
      <c r="L34" s="123"/>
      <c r="M34" s="123"/>
      <c r="N34" s="123"/>
      <c r="O34" s="123"/>
      <c r="P34" s="124"/>
    </row>
    <row r="35" spans="1:20" s="126" customFormat="1" ht="82.5" customHeight="1" x14ac:dyDescent="0.2">
      <c r="A35" s="148">
        <v>15</v>
      </c>
      <c r="B35" s="122"/>
      <c r="C35" s="118" t="s">
        <v>215</v>
      </c>
      <c r="D35" s="105" t="s">
        <v>63</v>
      </c>
      <c r="E35" s="106">
        <f>E34*1.2</f>
        <v>132.52799999999999</v>
      </c>
      <c r="F35" s="123"/>
      <c r="G35" s="123"/>
      <c r="H35" s="114"/>
      <c r="I35" s="123"/>
      <c r="J35" s="123"/>
      <c r="K35" s="123"/>
      <c r="L35" s="123"/>
      <c r="M35" s="123"/>
      <c r="N35" s="123"/>
      <c r="O35" s="123"/>
      <c r="P35" s="124"/>
      <c r="R35" s="161"/>
    </row>
    <row r="36" spans="1:20" s="126" customFormat="1" ht="15" customHeight="1" x14ac:dyDescent="0.2">
      <c r="A36" s="148">
        <v>16</v>
      </c>
      <c r="B36" s="122"/>
      <c r="C36" s="138" t="s">
        <v>100</v>
      </c>
      <c r="D36" s="128" t="s">
        <v>65</v>
      </c>
      <c r="E36" s="129">
        <f>E34*0.35</f>
        <v>38.653999999999996</v>
      </c>
      <c r="F36" s="123"/>
      <c r="G36" s="123"/>
      <c r="H36" s="114"/>
      <c r="I36" s="123"/>
      <c r="J36" s="123"/>
      <c r="K36" s="123"/>
      <c r="L36" s="123"/>
      <c r="M36" s="123"/>
      <c r="N36" s="123"/>
      <c r="O36" s="123"/>
      <c r="P36" s="124"/>
    </row>
    <row r="37" spans="1:20" s="126" customFormat="1" ht="15" customHeight="1" x14ac:dyDescent="0.2">
      <c r="A37" s="148">
        <v>17</v>
      </c>
      <c r="B37" s="122"/>
      <c r="C37" s="138" t="s">
        <v>101</v>
      </c>
      <c r="D37" s="128" t="s">
        <v>64</v>
      </c>
      <c r="E37" s="129">
        <f>E34*0.85</f>
        <v>93.873999999999995</v>
      </c>
      <c r="F37" s="123"/>
      <c r="G37" s="123"/>
      <c r="H37" s="114"/>
      <c r="I37" s="123"/>
      <c r="J37" s="123"/>
      <c r="K37" s="123"/>
      <c r="L37" s="123"/>
      <c r="M37" s="123"/>
      <c r="N37" s="123"/>
      <c r="O37" s="123"/>
      <c r="P37" s="124"/>
    </row>
    <row r="38" spans="1:20" s="126" customFormat="1" ht="15" customHeight="1" x14ac:dyDescent="0.2">
      <c r="A38" s="148">
        <v>18</v>
      </c>
      <c r="B38" s="122"/>
      <c r="C38" s="138" t="s">
        <v>102</v>
      </c>
      <c r="D38" s="128" t="s">
        <v>63</v>
      </c>
      <c r="E38" s="129">
        <f>E34</f>
        <v>110.44</v>
      </c>
      <c r="F38" s="123"/>
      <c r="G38" s="123"/>
      <c r="H38" s="114"/>
      <c r="I38" s="123"/>
      <c r="J38" s="123"/>
      <c r="K38" s="123"/>
      <c r="L38" s="123"/>
      <c r="M38" s="123"/>
      <c r="N38" s="123"/>
      <c r="O38" s="123"/>
      <c r="P38" s="124"/>
    </row>
    <row r="39" spans="1:20" s="126" customFormat="1" ht="15" customHeight="1" x14ac:dyDescent="0.2">
      <c r="A39" s="148">
        <v>19</v>
      </c>
      <c r="B39" s="122" t="s">
        <v>87</v>
      </c>
      <c r="C39" s="119" t="s">
        <v>103</v>
      </c>
      <c r="D39" s="105" t="s">
        <v>64</v>
      </c>
      <c r="E39" s="106">
        <f>32.29+32.59</f>
        <v>64.88</v>
      </c>
      <c r="F39" s="123"/>
      <c r="G39" s="123"/>
      <c r="H39" s="114"/>
      <c r="I39" s="123"/>
      <c r="J39" s="123"/>
      <c r="K39" s="123"/>
      <c r="L39" s="123"/>
      <c r="M39" s="123"/>
      <c r="N39" s="123"/>
      <c r="O39" s="123"/>
      <c r="P39" s="124"/>
      <c r="R39" s="213"/>
    </row>
    <row r="40" spans="1:20" s="126" customFormat="1" ht="15" customHeight="1" x14ac:dyDescent="0.2">
      <c r="A40" s="148">
        <v>20</v>
      </c>
      <c r="B40" s="122"/>
      <c r="C40" s="118" t="s">
        <v>216</v>
      </c>
      <c r="D40" s="105" t="s">
        <v>64</v>
      </c>
      <c r="E40" s="106">
        <f>E39*1.1</f>
        <v>71.367999999999995</v>
      </c>
      <c r="F40" s="123"/>
      <c r="G40" s="123"/>
      <c r="H40" s="114"/>
      <c r="I40" s="123"/>
      <c r="J40" s="123"/>
      <c r="K40" s="123"/>
      <c r="L40" s="123"/>
      <c r="M40" s="123"/>
      <c r="N40" s="123"/>
      <c r="O40" s="123"/>
      <c r="P40" s="124"/>
    </row>
    <row r="41" spans="1:20" s="126" customFormat="1" ht="15" customHeight="1" x14ac:dyDescent="0.2">
      <c r="A41" s="148">
        <v>21</v>
      </c>
      <c r="B41" s="122"/>
      <c r="C41" s="138" t="s">
        <v>104</v>
      </c>
      <c r="D41" s="128" t="s">
        <v>58</v>
      </c>
      <c r="E41" s="129">
        <f>ROUND(E39*4,0)</f>
        <v>260</v>
      </c>
      <c r="F41" s="123"/>
      <c r="G41" s="123"/>
      <c r="H41" s="114"/>
      <c r="I41" s="123"/>
      <c r="J41" s="123"/>
      <c r="K41" s="123"/>
      <c r="L41" s="123"/>
      <c r="M41" s="123"/>
      <c r="N41" s="123"/>
      <c r="O41" s="123"/>
      <c r="P41" s="124"/>
    </row>
    <row r="42" spans="1:20" s="126" customFormat="1" ht="15" customHeight="1" x14ac:dyDescent="0.2">
      <c r="A42" s="148">
        <v>22</v>
      </c>
      <c r="B42" s="122"/>
      <c r="C42" s="138" t="s">
        <v>102</v>
      </c>
      <c r="D42" s="128" t="s">
        <v>64</v>
      </c>
      <c r="E42" s="129">
        <f>E39</f>
        <v>64.88</v>
      </c>
      <c r="F42" s="123"/>
      <c r="G42" s="123"/>
      <c r="H42" s="114"/>
      <c r="I42" s="123"/>
      <c r="J42" s="123"/>
      <c r="K42" s="123"/>
      <c r="L42" s="123"/>
      <c r="M42" s="123"/>
      <c r="N42" s="123"/>
      <c r="O42" s="123"/>
      <c r="P42" s="124"/>
    </row>
    <row r="43" spans="1:20" s="1" customFormat="1" ht="17.25" customHeight="1" x14ac:dyDescent="0.2">
      <c r="A43" s="148">
        <v>23</v>
      </c>
      <c r="B43" s="149" t="s">
        <v>62</v>
      </c>
      <c r="C43" s="150" t="s">
        <v>91</v>
      </c>
      <c r="D43" s="151" t="s">
        <v>63</v>
      </c>
      <c r="E43" s="109">
        <f>E26</f>
        <v>110.44</v>
      </c>
      <c r="F43" s="152"/>
      <c r="G43" s="152"/>
      <c r="H43" s="152"/>
      <c r="I43" s="152"/>
      <c r="J43" s="152"/>
      <c r="K43" s="152"/>
      <c r="L43" s="152"/>
      <c r="M43" s="153"/>
      <c r="N43" s="153"/>
      <c r="O43" s="153"/>
      <c r="P43" s="154"/>
      <c r="Q43" s="157"/>
      <c r="R43" s="158"/>
      <c r="T43" s="158"/>
    </row>
    <row r="44" spans="1:20" s="98" customFormat="1" ht="18.75" customHeight="1" x14ac:dyDescent="0.2">
      <c r="A44" s="91"/>
      <c r="B44" s="92"/>
      <c r="C44" s="93" t="s">
        <v>306</v>
      </c>
      <c r="D44" s="94"/>
      <c r="E44" s="95"/>
      <c r="F44" s="96"/>
      <c r="G44" s="96"/>
      <c r="H44" s="96"/>
      <c r="I44" s="96"/>
      <c r="J44" s="96"/>
      <c r="K44" s="96"/>
      <c r="L44" s="96"/>
      <c r="M44" s="96"/>
      <c r="N44" s="96"/>
      <c r="O44" s="96"/>
      <c r="P44" s="97"/>
    </row>
    <row r="45" spans="1:20" s="126" customFormat="1" ht="14.25" customHeight="1" x14ac:dyDescent="0.2">
      <c r="A45" s="148">
        <v>1</v>
      </c>
      <c r="B45" s="122" t="s">
        <v>205</v>
      </c>
      <c r="C45" s="119" t="s">
        <v>307</v>
      </c>
      <c r="D45" s="105" t="s">
        <v>63</v>
      </c>
      <c r="E45" s="106">
        <v>1.5</v>
      </c>
      <c r="F45" s="123"/>
      <c r="G45" s="123"/>
      <c r="H45" s="114"/>
      <c r="I45" s="123"/>
      <c r="J45" s="123"/>
      <c r="K45" s="123"/>
      <c r="L45" s="123"/>
      <c r="M45" s="123"/>
      <c r="N45" s="123"/>
      <c r="O45" s="123"/>
      <c r="P45" s="124"/>
    </row>
    <row r="46" spans="1:20" s="126" customFormat="1" ht="20.25" customHeight="1" x14ac:dyDescent="0.2">
      <c r="A46" s="148">
        <v>2</v>
      </c>
      <c r="B46" s="122"/>
      <c r="C46" s="118" t="s">
        <v>236</v>
      </c>
      <c r="D46" s="105" t="s">
        <v>61</v>
      </c>
      <c r="E46" s="106">
        <f>4*1.5*1.1*0.05*0.2+2.4*5*1.1*0.05*0.2</f>
        <v>0.19800000000000006</v>
      </c>
      <c r="F46" s="123"/>
      <c r="G46" s="123"/>
      <c r="H46" s="114"/>
      <c r="I46" s="123"/>
      <c r="J46" s="123"/>
      <c r="K46" s="123"/>
      <c r="L46" s="123"/>
      <c r="M46" s="123"/>
      <c r="N46" s="123"/>
      <c r="O46" s="123"/>
      <c r="P46" s="124"/>
      <c r="R46" s="161"/>
    </row>
    <row r="47" spans="1:20" s="126" customFormat="1" ht="15" customHeight="1" x14ac:dyDescent="0.2">
      <c r="A47" s="148">
        <v>3</v>
      </c>
      <c r="B47" s="122"/>
      <c r="C47" s="138" t="s">
        <v>209</v>
      </c>
      <c r="D47" s="128" t="s">
        <v>63</v>
      </c>
      <c r="E47" s="129">
        <f>2.2*1.15</f>
        <v>2.5299999999999998</v>
      </c>
      <c r="F47" s="123"/>
      <c r="G47" s="123"/>
      <c r="H47" s="114"/>
      <c r="I47" s="123"/>
      <c r="J47" s="123"/>
      <c r="K47" s="123"/>
      <c r="L47" s="123"/>
      <c r="M47" s="123"/>
      <c r="N47" s="123"/>
      <c r="O47" s="123"/>
      <c r="P47" s="124"/>
    </row>
    <row r="48" spans="1:20" s="126" customFormat="1" ht="82.5" customHeight="1" x14ac:dyDescent="0.2">
      <c r="A48" s="148">
        <v>4</v>
      </c>
      <c r="B48" s="122"/>
      <c r="C48" s="118" t="s">
        <v>215</v>
      </c>
      <c r="D48" s="105" t="s">
        <v>63</v>
      </c>
      <c r="E48" s="106">
        <f>E47</f>
        <v>2.5299999999999998</v>
      </c>
      <c r="F48" s="123"/>
      <c r="G48" s="123"/>
      <c r="H48" s="114"/>
      <c r="I48" s="123"/>
      <c r="J48" s="123"/>
      <c r="K48" s="123"/>
      <c r="L48" s="123"/>
      <c r="M48" s="123"/>
      <c r="N48" s="123"/>
      <c r="O48" s="123"/>
      <c r="P48" s="124"/>
      <c r="R48" s="161"/>
    </row>
    <row r="49" spans="1:17" s="126" customFormat="1" ht="15" customHeight="1" x14ac:dyDescent="0.2">
      <c r="A49" s="148">
        <v>5</v>
      </c>
      <c r="B49" s="122"/>
      <c r="C49" s="138" t="s">
        <v>100</v>
      </c>
      <c r="D49" s="128" t="s">
        <v>65</v>
      </c>
      <c r="E49" s="129">
        <f>E47*0.35</f>
        <v>0.88549999999999984</v>
      </c>
      <c r="F49" s="123"/>
      <c r="G49" s="123"/>
      <c r="H49" s="114"/>
      <c r="I49" s="123"/>
      <c r="J49" s="123"/>
      <c r="K49" s="123"/>
      <c r="L49" s="123"/>
      <c r="M49" s="123"/>
      <c r="N49" s="123"/>
      <c r="O49" s="123"/>
      <c r="P49" s="124"/>
    </row>
    <row r="50" spans="1:17" s="126" customFormat="1" ht="15" customHeight="1" x14ac:dyDescent="0.2">
      <c r="A50" s="148">
        <v>6</v>
      </c>
      <c r="B50" s="122"/>
      <c r="C50" s="118" t="s">
        <v>308</v>
      </c>
      <c r="D50" s="105" t="s">
        <v>64</v>
      </c>
      <c r="E50" s="106">
        <v>3.5</v>
      </c>
      <c r="F50" s="123"/>
      <c r="G50" s="123"/>
      <c r="H50" s="114"/>
      <c r="I50" s="123"/>
      <c r="J50" s="123"/>
      <c r="K50" s="123"/>
      <c r="L50" s="123"/>
      <c r="M50" s="123"/>
      <c r="N50" s="123"/>
      <c r="O50" s="123"/>
      <c r="P50" s="124"/>
    </row>
    <row r="51" spans="1:17" s="126" customFormat="1" ht="15" customHeight="1" x14ac:dyDescent="0.2">
      <c r="A51" s="148">
        <v>7</v>
      </c>
      <c r="B51" s="122"/>
      <c r="C51" s="138" t="s">
        <v>104</v>
      </c>
      <c r="D51" s="128" t="s">
        <v>59</v>
      </c>
      <c r="E51" s="129">
        <v>1</v>
      </c>
      <c r="F51" s="123"/>
      <c r="G51" s="123"/>
      <c r="H51" s="114"/>
      <c r="I51" s="123"/>
      <c r="J51" s="123"/>
      <c r="K51" s="123"/>
      <c r="L51" s="123"/>
      <c r="M51" s="123"/>
      <c r="N51" s="123"/>
      <c r="O51" s="123"/>
      <c r="P51" s="124"/>
    </row>
    <row r="52" spans="1:17" s="126" customFormat="1" ht="15" customHeight="1" x14ac:dyDescent="0.2">
      <c r="A52" s="148">
        <v>8</v>
      </c>
      <c r="B52" s="122"/>
      <c r="C52" s="138" t="s">
        <v>102</v>
      </c>
      <c r="D52" s="128" t="s">
        <v>59</v>
      </c>
      <c r="E52" s="129">
        <v>1</v>
      </c>
      <c r="F52" s="123"/>
      <c r="G52" s="123"/>
      <c r="H52" s="114"/>
      <c r="I52" s="123"/>
      <c r="J52" s="123"/>
      <c r="K52" s="123"/>
      <c r="L52" s="123"/>
      <c r="M52" s="123"/>
      <c r="N52" s="123"/>
      <c r="O52" s="123"/>
      <c r="P52" s="124"/>
    </row>
    <row r="53" spans="1:17" ht="14.25" customHeight="1" thickBot="1" x14ac:dyDescent="0.25">
      <c r="A53" s="71"/>
      <c r="B53" s="72"/>
      <c r="C53" s="73"/>
      <c r="D53" s="74"/>
      <c r="E53" s="75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7"/>
      <c r="Q53" s="56"/>
    </row>
    <row r="54" spans="1:17" ht="15.75" customHeight="1" x14ac:dyDescent="0.2">
      <c r="A54" s="78"/>
      <c r="B54" s="79"/>
      <c r="C54" s="288" t="s">
        <v>17</v>
      </c>
      <c r="D54" s="288"/>
      <c r="E54" s="288"/>
      <c r="F54" s="288"/>
      <c r="G54" s="288"/>
      <c r="H54" s="288"/>
      <c r="I54" s="288"/>
      <c r="J54" s="288"/>
      <c r="K54" s="288"/>
      <c r="L54" s="80"/>
      <c r="M54" s="80"/>
      <c r="N54" s="80"/>
      <c r="O54" s="80"/>
      <c r="P54" s="81"/>
    </row>
    <row r="55" spans="1:17" ht="15.75" customHeight="1" x14ac:dyDescent="0.2">
      <c r="A55" s="82"/>
      <c r="C55" s="289" t="s">
        <v>55</v>
      </c>
      <c r="D55" s="289"/>
      <c r="E55" s="289"/>
      <c r="F55" s="289"/>
      <c r="G55" s="289"/>
      <c r="H55" s="289"/>
      <c r="I55" s="289"/>
      <c r="J55" s="289"/>
      <c r="K55" s="289"/>
      <c r="L55" s="84"/>
      <c r="M55" s="84"/>
      <c r="N55" s="84"/>
      <c r="O55" s="84"/>
      <c r="P55" s="85"/>
    </row>
    <row r="56" spans="1:17" ht="15.75" customHeight="1" thickBot="1" x14ac:dyDescent="0.25">
      <c r="A56" s="86"/>
      <c r="B56" s="87"/>
      <c r="C56" s="287" t="s">
        <v>56</v>
      </c>
      <c r="D56" s="287"/>
      <c r="E56" s="287"/>
      <c r="F56" s="287"/>
      <c r="G56" s="287"/>
      <c r="H56" s="287"/>
      <c r="I56" s="287"/>
      <c r="J56" s="287"/>
      <c r="K56" s="287"/>
      <c r="L56" s="88"/>
      <c r="M56" s="88"/>
      <c r="N56" s="88"/>
      <c r="O56" s="88"/>
      <c r="P56" s="89"/>
    </row>
    <row r="57" spans="1:17" s="49" customFormat="1" x14ac:dyDescent="0.2">
      <c r="C57" s="50"/>
      <c r="D57" s="50"/>
      <c r="E57" s="50"/>
    </row>
    <row r="58" spans="1:17" s="49" customFormat="1" x14ac:dyDescent="0.2">
      <c r="A58" s="268" t="s">
        <v>18</v>
      </c>
      <c r="B58" s="268"/>
      <c r="C58" s="90"/>
      <c r="D58" s="269"/>
      <c r="E58" s="270"/>
      <c r="G58" s="268" t="s">
        <v>57</v>
      </c>
      <c r="H58" s="268"/>
      <c r="I58" s="271"/>
      <c r="J58" s="271"/>
      <c r="K58" s="271"/>
      <c r="L58" s="271"/>
      <c r="M58" s="271"/>
      <c r="N58" s="272"/>
      <c r="O58" s="268"/>
    </row>
    <row r="59" spans="1:17" s="49" customFormat="1" x14ac:dyDescent="0.2">
      <c r="C59" s="16" t="s">
        <v>19</v>
      </c>
      <c r="D59" s="50"/>
      <c r="E59" s="50"/>
      <c r="K59" s="16" t="s">
        <v>19</v>
      </c>
    </row>
    <row r="60" spans="1:17" s="49" customFormat="1" x14ac:dyDescent="0.2">
      <c r="C60" s="50"/>
      <c r="D60" s="50"/>
      <c r="E60" s="50"/>
    </row>
    <row r="61" spans="1:17" s="49" customFormat="1" x14ac:dyDescent="0.2">
      <c r="A61" s="268" t="s">
        <v>20</v>
      </c>
      <c r="B61" s="268"/>
      <c r="C61" s="50"/>
      <c r="D61" s="50"/>
      <c r="E61" s="50"/>
    </row>
    <row r="62" spans="1:17" s="49" customFormat="1" x14ac:dyDescent="0.2">
      <c r="C62" s="50"/>
      <c r="D62" s="50"/>
      <c r="E62" s="50"/>
    </row>
    <row r="63" spans="1:17" s="49" customFormat="1" x14ac:dyDescent="0.2">
      <c r="C63" s="50"/>
      <c r="D63" s="50"/>
      <c r="E63" s="50"/>
    </row>
    <row r="64" spans="1:17" s="49" customFormat="1" x14ac:dyDescent="0.2">
      <c r="C64" s="50"/>
      <c r="D64" s="50"/>
      <c r="E64" s="50"/>
    </row>
    <row r="65" spans="3:5" s="49" customFormat="1" x14ac:dyDescent="0.2">
      <c r="C65" s="50"/>
      <c r="D65" s="50"/>
      <c r="E65" s="50"/>
    </row>
    <row r="66" spans="3:5" s="49" customFormat="1" x14ac:dyDescent="0.2">
      <c r="C66" s="50"/>
      <c r="D66" s="50"/>
      <c r="E66" s="50"/>
    </row>
    <row r="67" spans="3:5" s="49" customFormat="1" x14ac:dyDescent="0.2">
      <c r="C67" s="50"/>
      <c r="D67" s="50"/>
      <c r="E67" s="50"/>
    </row>
    <row r="68" spans="3:5" s="49" customFormat="1" x14ac:dyDescent="0.2">
      <c r="C68" s="50"/>
      <c r="D68" s="50"/>
      <c r="E68" s="50"/>
    </row>
    <row r="69" spans="3:5" s="49" customFormat="1" x14ac:dyDescent="0.2">
      <c r="C69" s="50"/>
      <c r="D69" s="50"/>
      <c r="E69" s="50"/>
    </row>
    <row r="70" spans="3:5" s="49" customFormat="1" x14ac:dyDescent="0.2">
      <c r="C70" s="50"/>
      <c r="D70" s="50"/>
      <c r="E70" s="50"/>
    </row>
    <row r="71" spans="3:5" s="49" customFormat="1" x14ac:dyDescent="0.2">
      <c r="C71" s="50"/>
      <c r="D71" s="50"/>
      <c r="E71" s="50"/>
    </row>
    <row r="72" spans="3:5" s="49" customFormat="1" x14ac:dyDescent="0.2">
      <c r="C72" s="50"/>
      <c r="D72" s="50"/>
      <c r="E72" s="50"/>
    </row>
    <row r="73" spans="3:5" s="49" customFormat="1" x14ac:dyDescent="0.2">
      <c r="C73" s="50"/>
      <c r="D73" s="50"/>
      <c r="E73" s="50"/>
    </row>
    <row r="74" spans="3:5" s="49" customFormat="1" x14ac:dyDescent="0.2">
      <c r="C74" s="50"/>
      <c r="D74" s="50"/>
      <c r="E74" s="50"/>
    </row>
    <row r="75" spans="3:5" s="49" customFormat="1" x14ac:dyDescent="0.2">
      <c r="C75" s="50"/>
      <c r="D75" s="50"/>
      <c r="E75" s="50"/>
    </row>
    <row r="76" spans="3:5" s="49" customFormat="1" x14ac:dyDescent="0.2">
      <c r="C76" s="50"/>
      <c r="D76" s="50"/>
      <c r="E76" s="50"/>
    </row>
    <row r="77" spans="3:5" s="49" customFormat="1" x14ac:dyDescent="0.2">
      <c r="C77" s="50"/>
      <c r="D77" s="50"/>
      <c r="E77" s="50"/>
    </row>
    <row r="78" spans="3:5" s="49" customFormat="1" x14ac:dyDescent="0.2">
      <c r="C78" s="50"/>
      <c r="D78" s="50"/>
      <c r="E78" s="50"/>
    </row>
    <row r="79" spans="3:5" s="49" customFormat="1" x14ac:dyDescent="0.2">
      <c r="C79" s="50"/>
      <c r="D79" s="50"/>
      <c r="E79" s="50"/>
    </row>
    <row r="80" spans="3:5" s="49" customFormat="1" x14ac:dyDescent="0.2">
      <c r="C80" s="50"/>
      <c r="D80" s="50"/>
      <c r="E80" s="50"/>
    </row>
    <row r="81" spans="3:5" s="49" customFormat="1" x14ac:dyDescent="0.2">
      <c r="C81" s="50"/>
      <c r="D81" s="50"/>
      <c r="E81" s="50"/>
    </row>
    <row r="82" spans="3:5" s="49" customFormat="1" x14ac:dyDescent="0.2">
      <c r="C82" s="50"/>
      <c r="D82" s="50"/>
      <c r="E82" s="50"/>
    </row>
    <row r="83" spans="3:5" s="49" customFormat="1" x14ac:dyDescent="0.2">
      <c r="C83" s="50"/>
      <c r="D83" s="50"/>
      <c r="E83" s="50"/>
    </row>
    <row r="84" spans="3:5" s="49" customFormat="1" x14ac:dyDescent="0.2">
      <c r="C84" s="50"/>
      <c r="D84" s="50"/>
      <c r="E84" s="50"/>
    </row>
    <row r="85" spans="3:5" s="49" customFormat="1" x14ac:dyDescent="0.2">
      <c r="C85" s="50"/>
      <c r="D85" s="50"/>
      <c r="E85" s="50"/>
    </row>
    <row r="86" spans="3:5" s="49" customFormat="1" x14ac:dyDescent="0.2">
      <c r="C86" s="50"/>
      <c r="D86" s="50"/>
      <c r="E86" s="50"/>
    </row>
    <row r="87" spans="3:5" s="49" customFormat="1" x14ac:dyDescent="0.2">
      <c r="C87" s="50"/>
      <c r="D87" s="50"/>
      <c r="E87" s="50"/>
    </row>
    <row r="88" spans="3:5" s="49" customFormat="1" x14ac:dyDescent="0.2">
      <c r="C88" s="50"/>
      <c r="D88" s="50"/>
      <c r="E88" s="50"/>
    </row>
    <row r="89" spans="3:5" s="49" customFormat="1" x14ac:dyDescent="0.2">
      <c r="C89" s="50"/>
      <c r="D89" s="50"/>
      <c r="E89" s="50"/>
    </row>
    <row r="90" spans="3:5" s="49" customFormat="1" x14ac:dyDescent="0.2">
      <c r="C90" s="50"/>
      <c r="D90" s="50"/>
      <c r="E90" s="50"/>
    </row>
    <row r="91" spans="3:5" s="49" customFormat="1" x14ac:dyDescent="0.2">
      <c r="C91" s="50"/>
      <c r="D91" s="50"/>
      <c r="E91" s="50"/>
    </row>
    <row r="92" spans="3:5" s="49" customFormat="1" x14ac:dyDescent="0.2">
      <c r="C92" s="50"/>
      <c r="D92" s="50"/>
      <c r="E92" s="50"/>
    </row>
    <row r="93" spans="3:5" s="49" customFormat="1" x14ac:dyDescent="0.2">
      <c r="C93" s="50"/>
      <c r="D93" s="50"/>
      <c r="E93" s="50"/>
    </row>
    <row r="94" spans="3:5" s="49" customFormat="1" x14ac:dyDescent="0.2">
      <c r="C94" s="50"/>
      <c r="D94" s="50"/>
      <c r="E94" s="50"/>
    </row>
    <row r="95" spans="3:5" s="49" customFormat="1" x14ac:dyDescent="0.2">
      <c r="C95" s="50"/>
      <c r="D95" s="50"/>
      <c r="E95" s="50"/>
    </row>
    <row r="96" spans="3:5" s="49" customFormat="1" x14ac:dyDescent="0.2">
      <c r="C96" s="50"/>
      <c r="D96" s="50"/>
      <c r="E96" s="50"/>
    </row>
    <row r="97" spans="3:5" s="49" customFormat="1" x14ac:dyDescent="0.2">
      <c r="C97" s="50"/>
      <c r="D97" s="50"/>
      <c r="E97" s="50"/>
    </row>
    <row r="98" spans="3:5" s="49" customFormat="1" x14ac:dyDescent="0.2">
      <c r="C98" s="50"/>
      <c r="D98" s="50"/>
      <c r="E98" s="50"/>
    </row>
    <row r="99" spans="3:5" s="49" customFormat="1" x14ac:dyDescent="0.2">
      <c r="C99" s="50"/>
      <c r="D99" s="50"/>
      <c r="E99" s="50"/>
    </row>
    <row r="100" spans="3:5" s="49" customFormat="1" x14ac:dyDescent="0.2">
      <c r="C100" s="50"/>
      <c r="D100" s="50"/>
      <c r="E100" s="50"/>
    </row>
    <row r="101" spans="3:5" s="49" customFormat="1" x14ac:dyDescent="0.2">
      <c r="C101" s="50"/>
      <c r="D101" s="50"/>
      <c r="E101" s="50"/>
    </row>
    <row r="102" spans="3:5" s="49" customFormat="1" x14ac:dyDescent="0.2">
      <c r="C102" s="50"/>
      <c r="D102" s="50"/>
      <c r="E102" s="50"/>
    </row>
    <row r="103" spans="3:5" s="49" customFormat="1" x14ac:dyDescent="0.2">
      <c r="C103" s="50"/>
      <c r="D103" s="50"/>
      <c r="E103" s="50"/>
    </row>
    <row r="104" spans="3:5" s="49" customFormat="1" x14ac:dyDescent="0.2">
      <c r="C104" s="50"/>
      <c r="D104" s="50"/>
      <c r="E104" s="50"/>
    </row>
    <row r="105" spans="3:5" s="49" customFormat="1" x14ac:dyDescent="0.2">
      <c r="C105" s="50"/>
      <c r="D105" s="50"/>
      <c r="E105" s="50"/>
    </row>
    <row r="106" spans="3:5" s="49" customFormat="1" x14ac:dyDescent="0.2">
      <c r="C106" s="50"/>
      <c r="D106" s="50"/>
      <c r="E106" s="50"/>
    </row>
    <row r="107" spans="3:5" s="49" customFormat="1" x14ac:dyDescent="0.2">
      <c r="C107" s="50"/>
      <c r="D107" s="50"/>
      <c r="E107" s="50"/>
    </row>
    <row r="108" spans="3:5" s="49" customFormat="1" x14ac:dyDescent="0.2">
      <c r="C108" s="50"/>
      <c r="D108" s="50"/>
      <c r="E108" s="50"/>
    </row>
    <row r="109" spans="3:5" s="49" customFormat="1" x14ac:dyDescent="0.2">
      <c r="C109" s="50"/>
      <c r="D109" s="50"/>
      <c r="E109" s="50"/>
    </row>
    <row r="110" spans="3:5" s="49" customFormat="1" x14ac:dyDescent="0.2">
      <c r="C110" s="50"/>
      <c r="D110" s="50"/>
      <c r="E110" s="50"/>
    </row>
    <row r="111" spans="3:5" s="49" customFormat="1" x14ac:dyDescent="0.2">
      <c r="C111" s="50"/>
      <c r="D111" s="50"/>
      <c r="E111" s="50"/>
    </row>
    <row r="112" spans="3:5" s="49" customFormat="1" x14ac:dyDescent="0.2">
      <c r="C112" s="50"/>
      <c r="D112" s="50"/>
      <c r="E112" s="50"/>
    </row>
    <row r="113" spans="3:5" s="49" customFormat="1" x14ac:dyDescent="0.2">
      <c r="C113" s="50"/>
      <c r="D113" s="50"/>
      <c r="E113" s="50"/>
    </row>
    <row r="114" spans="3:5" s="49" customFormat="1" x14ac:dyDescent="0.2">
      <c r="C114" s="50"/>
      <c r="D114" s="50"/>
      <c r="E114" s="50"/>
    </row>
    <row r="115" spans="3:5" s="49" customFormat="1" x14ac:dyDescent="0.2">
      <c r="C115" s="50"/>
      <c r="D115" s="50"/>
      <c r="E115" s="50"/>
    </row>
    <row r="116" spans="3:5" s="49" customFormat="1" x14ac:dyDescent="0.2">
      <c r="C116" s="50"/>
      <c r="D116" s="50"/>
      <c r="E116" s="50"/>
    </row>
    <row r="117" spans="3:5" s="49" customFormat="1" x14ac:dyDescent="0.2">
      <c r="C117" s="50"/>
      <c r="D117" s="50"/>
      <c r="E117" s="50"/>
    </row>
    <row r="118" spans="3:5" s="49" customFormat="1" x14ac:dyDescent="0.2">
      <c r="C118" s="50"/>
      <c r="D118" s="50"/>
      <c r="E118" s="50"/>
    </row>
    <row r="119" spans="3:5" s="49" customFormat="1" x14ac:dyDescent="0.2">
      <c r="C119" s="50"/>
      <c r="D119" s="50"/>
      <c r="E119" s="50"/>
    </row>
    <row r="120" spans="3:5" s="49" customFormat="1" x14ac:dyDescent="0.2">
      <c r="C120" s="50"/>
      <c r="D120" s="50"/>
      <c r="E120" s="50"/>
    </row>
    <row r="121" spans="3:5" s="49" customFormat="1" x14ac:dyDescent="0.2">
      <c r="C121" s="50"/>
      <c r="D121" s="50"/>
      <c r="E121" s="50"/>
    </row>
    <row r="122" spans="3:5" s="49" customFormat="1" x14ac:dyDescent="0.2">
      <c r="C122" s="50"/>
      <c r="D122" s="50"/>
      <c r="E122" s="50"/>
    </row>
    <row r="123" spans="3:5" s="49" customFormat="1" x14ac:dyDescent="0.2">
      <c r="C123" s="50"/>
      <c r="D123" s="50"/>
      <c r="E123" s="50"/>
    </row>
    <row r="124" spans="3:5" s="49" customFormat="1" x14ac:dyDescent="0.2">
      <c r="C124" s="50"/>
      <c r="D124" s="50"/>
      <c r="E124" s="50"/>
    </row>
    <row r="125" spans="3:5" s="49" customFormat="1" x14ac:dyDescent="0.2">
      <c r="C125" s="50"/>
      <c r="D125" s="50"/>
      <c r="E125" s="50"/>
    </row>
    <row r="126" spans="3:5" s="49" customFormat="1" x14ac:dyDescent="0.2">
      <c r="C126" s="50"/>
      <c r="D126" s="50"/>
      <c r="E126" s="50"/>
    </row>
    <row r="127" spans="3:5" s="49" customFormat="1" x14ac:dyDescent="0.2">
      <c r="C127" s="50"/>
      <c r="D127" s="50"/>
      <c r="E127" s="50"/>
    </row>
    <row r="128" spans="3:5" s="49" customFormat="1" x14ac:dyDescent="0.2">
      <c r="C128" s="50"/>
      <c r="D128" s="50"/>
      <c r="E128" s="50"/>
    </row>
    <row r="129" spans="3:5" s="49" customFormat="1" x14ac:dyDescent="0.2">
      <c r="C129" s="50"/>
      <c r="D129" s="50"/>
      <c r="E129" s="50"/>
    </row>
    <row r="130" spans="3:5" s="49" customFormat="1" x14ac:dyDescent="0.2">
      <c r="C130" s="50"/>
      <c r="D130" s="50"/>
      <c r="E130" s="50"/>
    </row>
    <row r="131" spans="3:5" s="49" customFormat="1" x14ac:dyDescent="0.2">
      <c r="C131" s="50"/>
      <c r="D131" s="50"/>
      <c r="E131" s="50"/>
    </row>
    <row r="132" spans="3:5" s="49" customFormat="1" x14ac:dyDescent="0.2">
      <c r="C132" s="50"/>
      <c r="D132" s="50"/>
      <c r="E132" s="50"/>
    </row>
    <row r="133" spans="3:5" s="49" customFormat="1" x14ac:dyDescent="0.2">
      <c r="C133" s="50"/>
      <c r="D133" s="50"/>
      <c r="E133" s="50"/>
    </row>
    <row r="134" spans="3:5" s="49" customFormat="1" x14ac:dyDescent="0.2">
      <c r="C134" s="50"/>
      <c r="D134" s="50"/>
      <c r="E134" s="50"/>
    </row>
    <row r="135" spans="3:5" s="49" customFormat="1" x14ac:dyDescent="0.2">
      <c r="C135" s="50"/>
      <c r="D135" s="50"/>
      <c r="E135" s="50"/>
    </row>
    <row r="136" spans="3:5" s="49" customFormat="1" x14ac:dyDescent="0.2">
      <c r="C136" s="50"/>
      <c r="D136" s="50"/>
      <c r="E136" s="50"/>
    </row>
    <row r="137" spans="3:5" s="49" customFormat="1" x14ac:dyDescent="0.2">
      <c r="C137" s="50"/>
      <c r="D137" s="50"/>
      <c r="E137" s="50"/>
    </row>
    <row r="138" spans="3:5" s="49" customFormat="1" x14ac:dyDescent="0.2">
      <c r="C138" s="50"/>
      <c r="D138" s="50"/>
      <c r="E138" s="50"/>
    </row>
    <row r="139" spans="3:5" s="49" customFormat="1" x14ac:dyDescent="0.2">
      <c r="C139" s="50"/>
      <c r="D139" s="50"/>
      <c r="E139" s="50"/>
    </row>
    <row r="140" spans="3:5" s="49" customFormat="1" x14ac:dyDescent="0.2">
      <c r="C140" s="50"/>
      <c r="D140" s="50"/>
      <c r="E140" s="50"/>
    </row>
    <row r="141" spans="3:5" s="49" customFormat="1" x14ac:dyDescent="0.2">
      <c r="C141" s="50"/>
      <c r="D141" s="50"/>
      <c r="E141" s="50"/>
    </row>
    <row r="142" spans="3:5" s="49" customFormat="1" x14ac:dyDescent="0.2">
      <c r="C142" s="50"/>
      <c r="D142" s="50"/>
      <c r="E142" s="50"/>
    </row>
    <row r="143" spans="3:5" s="49" customFormat="1" x14ac:dyDescent="0.2">
      <c r="C143" s="50"/>
      <c r="D143" s="50"/>
      <c r="E143" s="50"/>
    </row>
    <row r="144" spans="3:5" s="49" customFormat="1" x14ac:dyDescent="0.2">
      <c r="C144" s="50"/>
      <c r="D144" s="50"/>
      <c r="E144" s="50"/>
    </row>
    <row r="145" spans="3:5" s="49" customFormat="1" x14ac:dyDescent="0.2">
      <c r="C145" s="50"/>
      <c r="D145" s="50"/>
      <c r="E145" s="50"/>
    </row>
    <row r="146" spans="3:5" s="49" customFormat="1" x14ac:dyDescent="0.2">
      <c r="C146" s="50"/>
      <c r="D146" s="50"/>
      <c r="E146" s="50"/>
    </row>
    <row r="147" spans="3:5" s="49" customFormat="1" x14ac:dyDescent="0.2">
      <c r="C147" s="50"/>
      <c r="D147" s="50"/>
      <c r="E147" s="50"/>
    </row>
    <row r="148" spans="3:5" s="49" customFormat="1" x14ac:dyDescent="0.2">
      <c r="C148" s="50"/>
      <c r="D148" s="50"/>
      <c r="E148" s="50"/>
    </row>
    <row r="149" spans="3:5" s="49" customFormat="1" x14ac:dyDescent="0.2">
      <c r="C149" s="50"/>
      <c r="D149" s="50"/>
      <c r="E149" s="50"/>
    </row>
    <row r="150" spans="3:5" s="49" customFormat="1" x14ac:dyDescent="0.2">
      <c r="C150" s="50"/>
      <c r="D150" s="50"/>
      <c r="E150" s="50"/>
    </row>
    <row r="151" spans="3:5" s="49" customFormat="1" x14ac:dyDescent="0.2">
      <c r="C151" s="50"/>
      <c r="D151" s="50"/>
      <c r="E151" s="50"/>
    </row>
    <row r="152" spans="3:5" s="49" customFormat="1" x14ac:dyDescent="0.2">
      <c r="C152" s="50"/>
      <c r="D152" s="50"/>
      <c r="E152" s="50"/>
    </row>
    <row r="153" spans="3:5" s="49" customFormat="1" x14ac:dyDescent="0.2">
      <c r="C153" s="50"/>
      <c r="D153" s="50"/>
      <c r="E153" s="50"/>
    </row>
    <row r="154" spans="3:5" s="49" customFormat="1" x14ac:dyDescent="0.2">
      <c r="C154" s="50"/>
      <c r="D154" s="50"/>
      <c r="E154" s="50"/>
    </row>
    <row r="155" spans="3:5" s="49" customFormat="1" x14ac:dyDescent="0.2">
      <c r="C155" s="50"/>
      <c r="D155" s="50"/>
      <c r="E155" s="50"/>
    </row>
    <row r="156" spans="3:5" s="49" customFormat="1" x14ac:dyDescent="0.2">
      <c r="C156" s="50"/>
      <c r="D156" s="50"/>
      <c r="E156" s="50"/>
    </row>
    <row r="157" spans="3:5" s="49" customFormat="1" x14ac:dyDescent="0.2">
      <c r="C157" s="50"/>
      <c r="D157" s="50"/>
      <c r="E157" s="50"/>
    </row>
    <row r="158" spans="3:5" s="49" customFormat="1" x14ac:dyDescent="0.2">
      <c r="C158" s="50"/>
      <c r="D158" s="50"/>
      <c r="E158" s="50"/>
    </row>
    <row r="159" spans="3:5" s="49" customFormat="1" x14ac:dyDescent="0.2">
      <c r="C159" s="50"/>
      <c r="D159" s="50"/>
      <c r="E159" s="50"/>
    </row>
    <row r="160" spans="3:5" s="49" customFormat="1" x14ac:dyDescent="0.2">
      <c r="C160" s="50"/>
      <c r="D160" s="50"/>
      <c r="E160" s="50"/>
    </row>
    <row r="161" spans="3:5" s="49" customFormat="1" x14ac:dyDescent="0.2">
      <c r="C161" s="50"/>
      <c r="D161" s="50"/>
      <c r="E161" s="50"/>
    </row>
    <row r="162" spans="3:5" s="49" customFormat="1" x14ac:dyDescent="0.2">
      <c r="C162" s="50"/>
      <c r="D162" s="50"/>
      <c r="E162" s="50"/>
    </row>
    <row r="163" spans="3:5" s="49" customFormat="1" x14ac:dyDescent="0.2">
      <c r="C163" s="50"/>
      <c r="D163" s="50"/>
      <c r="E163" s="50"/>
    </row>
    <row r="164" spans="3:5" s="49" customFormat="1" x14ac:dyDescent="0.2">
      <c r="C164" s="50"/>
      <c r="D164" s="50"/>
      <c r="E164" s="50"/>
    </row>
    <row r="165" spans="3:5" s="49" customFormat="1" x14ac:dyDescent="0.2">
      <c r="C165" s="50"/>
      <c r="D165" s="50"/>
      <c r="E165" s="50"/>
    </row>
    <row r="166" spans="3:5" s="49" customFormat="1" x14ac:dyDescent="0.2">
      <c r="C166" s="50"/>
      <c r="D166" s="50"/>
      <c r="E166" s="50"/>
    </row>
    <row r="167" spans="3:5" s="49" customFormat="1" x14ac:dyDescent="0.2">
      <c r="C167" s="50"/>
      <c r="D167" s="50"/>
      <c r="E167" s="50"/>
    </row>
    <row r="168" spans="3:5" s="49" customFormat="1" x14ac:dyDescent="0.2">
      <c r="C168" s="50"/>
      <c r="D168" s="50"/>
      <c r="E168" s="50"/>
    </row>
    <row r="169" spans="3:5" s="49" customFormat="1" x14ac:dyDescent="0.2">
      <c r="C169" s="50"/>
      <c r="D169" s="50"/>
      <c r="E169" s="50"/>
    </row>
    <row r="170" spans="3:5" s="49" customFormat="1" x14ac:dyDescent="0.2">
      <c r="C170" s="50"/>
      <c r="D170" s="50"/>
      <c r="E170" s="50"/>
    </row>
    <row r="171" spans="3:5" s="49" customFormat="1" x14ac:dyDescent="0.2">
      <c r="C171" s="50"/>
      <c r="D171" s="50"/>
      <c r="E171" s="50"/>
    </row>
    <row r="172" spans="3:5" s="49" customFormat="1" x14ac:dyDescent="0.2">
      <c r="C172" s="50"/>
      <c r="D172" s="50"/>
      <c r="E172" s="50"/>
    </row>
    <row r="173" spans="3:5" s="49" customFormat="1" x14ac:dyDescent="0.2">
      <c r="C173" s="50"/>
      <c r="D173" s="50"/>
      <c r="E173" s="50"/>
    </row>
    <row r="174" spans="3:5" s="49" customFormat="1" x14ac:dyDescent="0.2">
      <c r="C174" s="50"/>
      <c r="D174" s="50"/>
      <c r="E174" s="50"/>
    </row>
    <row r="175" spans="3:5" s="49" customFormat="1" x14ac:dyDescent="0.2">
      <c r="C175" s="50"/>
      <c r="D175" s="50"/>
      <c r="E175" s="50"/>
    </row>
    <row r="176" spans="3:5" s="49" customFormat="1" x14ac:dyDescent="0.2">
      <c r="C176" s="50"/>
      <c r="D176" s="50"/>
      <c r="E176" s="50"/>
    </row>
    <row r="177" spans="3:5" s="49" customFormat="1" x14ac:dyDescent="0.2">
      <c r="C177" s="50"/>
      <c r="D177" s="50"/>
      <c r="E177" s="50"/>
    </row>
    <row r="178" spans="3:5" s="49" customFormat="1" x14ac:dyDescent="0.2">
      <c r="C178" s="50"/>
      <c r="D178" s="50"/>
      <c r="E178" s="50"/>
    </row>
    <row r="179" spans="3:5" s="49" customFormat="1" x14ac:dyDescent="0.2">
      <c r="C179" s="50"/>
      <c r="D179" s="50"/>
      <c r="E179" s="50"/>
    </row>
    <row r="180" spans="3:5" s="49" customFormat="1" x14ac:dyDescent="0.2">
      <c r="C180" s="50"/>
      <c r="D180" s="50"/>
      <c r="E180" s="50"/>
    </row>
    <row r="181" spans="3:5" s="49" customFormat="1" x14ac:dyDescent="0.2">
      <c r="C181" s="50"/>
      <c r="D181" s="50"/>
      <c r="E181" s="50"/>
    </row>
    <row r="182" spans="3:5" s="49" customFormat="1" x14ac:dyDescent="0.2">
      <c r="C182" s="50"/>
      <c r="D182" s="50"/>
      <c r="E182" s="50"/>
    </row>
    <row r="183" spans="3:5" s="49" customFormat="1" x14ac:dyDescent="0.2">
      <c r="C183" s="50"/>
      <c r="D183" s="50"/>
      <c r="E183" s="50"/>
    </row>
    <row r="184" spans="3:5" s="49" customFormat="1" x14ac:dyDescent="0.2">
      <c r="C184" s="50"/>
      <c r="D184" s="50"/>
      <c r="E184" s="50"/>
    </row>
    <row r="185" spans="3:5" s="49" customFormat="1" x14ac:dyDescent="0.2">
      <c r="C185" s="50"/>
      <c r="D185" s="50"/>
      <c r="E185" s="50"/>
    </row>
    <row r="186" spans="3:5" s="49" customFormat="1" x14ac:dyDescent="0.2">
      <c r="C186" s="50"/>
      <c r="D186" s="50"/>
      <c r="E186" s="50"/>
    </row>
    <row r="187" spans="3:5" s="49" customFormat="1" x14ac:dyDescent="0.2">
      <c r="C187" s="50"/>
      <c r="D187" s="50"/>
      <c r="E187" s="50"/>
    </row>
    <row r="188" spans="3:5" s="49" customFormat="1" x14ac:dyDescent="0.2">
      <c r="C188" s="50"/>
      <c r="D188" s="50"/>
      <c r="E188" s="50"/>
    </row>
    <row r="189" spans="3:5" s="49" customFormat="1" x14ac:dyDescent="0.2">
      <c r="C189" s="50"/>
      <c r="D189" s="50"/>
      <c r="E189" s="50"/>
    </row>
    <row r="190" spans="3:5" s="49" customFormat="1" x14ac:dyDescent="0.2">
      <c r="C190" s="50"/>
      <c r="D190" s="50"/>
      <c r="E190" s="50"/>
    </row>
    <row r="191" spans="3:5" s="49" customFormat="1" x14ac:dyDescent="0.2">
      <c r="C191" s="50"/>
      <c r="D191" s="50"/>
      <c r="E191" s="50"/>
    </row>
    <row r="192" spans="3:5" s="49" customFormat="1" x14ac:dyDescent="0.2">
      <c r="C192" s="50"/>
      <c r="D192" s="50"/>
      <c r="E192" s="50"/>
    </row>
    <row r="193" spans="3:5" s="49" customFormat="1" x14ac:dyDescent="0.2">
      <c r="C193" s="50"/>
      <c r="D193" s="50"/>
      <c r="E193" s="50"/>
    </row>
    <row r="194" spans="3:5" s="49" customFormat="1" x14ac:dyDescent="0.2">
      <c r="C194" s="50"/>
      <c r="D194" s="50"/>
      <c r="E194" s="50"/>
    </row>
    <row r="195" spans="3:5" s="49" customFormat="1" x14ac:dyDescent="0.2">
      <c r="C195" s="50"/>
      <c r="D195" s="50"/>
      <c r="E195" s="50"/>
    </row>
    <row r="196" spans="3:5" s="49" customFormat="1" x14ac:dyDescent="0.2">
      <c r="C196" s="50"/>
      <c r="D196" s="50"/>
      <c r="E196" s="50"/>
    </row>
    <row r="197" spans="3:5" s="49" customFormat="1" x14ac:dyDescent="0.2">
      <c r="C197" s="50"/>
      <c r="D197" s="50"/>
      <c r="E197" s="50"/>
    </row>
    <row r="198" spans="3:5" s="49" customFormat="1" x14ac:dyDescent="0.2">
      <c r="C198" s="50"/>
      <c r="D198" s="50"/>
      <c r="E198" s="50"/>
    </row>
    <row r="199" spans="3:5" s="49" customFormat="1" x14ac:dyDescent="0.2">
      <c r="C199" s="50"/>
      <c r="D199" s="50"/>
      <c r="E199" s="50"/>
    </row>
    <row r="200" spans="3:5" s="49" customFormat="1" x14ac:dyDescent="0.2">
      <c r="C200" s="50"/>
      <c r="D200" s="50"/>
      <c r="E200" s="50"/>
    </row>
    <row r="201" spans="3:5" s="49" customFormat="1" x14ac:dyDescent="0.2">
      <c r="C201" s="50"/>
      <c r="D201" s="50"/>
      <c r="E201" s="50"/>
    </row>
    <row r="202" spans="3:5" s="49" customFormat="1" x14ac:dyDescent="0.2">
      <c r="C202" s="50"/>
      <c r="D202" s="50"/>
      <c r="E202" s="50"/>
    </row>
    <row r="203" spans="3:5" s="49" customFormat="1" x14ac:dyDescent="0.2">
      <c r="C203" s="50"/>
      <c r="D203" s="50"/>
      <c r="E203" s="50"/>
    </row>
    <row r="204" spans="3:5" s="49" customFormat="1" x14ac:dyDescent="0.2">
      <c r="C204" s="50"/>
      <c r="D204" s="50"/>
      <c r="E204" s="50"/>
    </row>
    <row r="205" spans="3:5" s="49" customFormat="1" x14ac:dyDescent="0.2">
      <c r="C205" s="50"/>
      <c r="D205" s="50"/>
      <c r="E205" s="50"/>
    </row>
    <row r="206" spans="3:5" s="49" customFormat="1" x14ac:dyDescent="0.2">
      <c r="C206" s="50"/>
      <c r="D206" s="50"/>
      <c r="E206" s="50"/>
    </row>
    <row r="207" spans="3:5" s="49" customFormat="1" x14ac:dyDescent="0.2">
      <c r="C207" s="50"/>
      <c r="D207" s="50"/>
      <c r="E207" s="50"/>
    </row>
    <row r="208" spans="3:5" s="49" customFormat="1" x14ac:dyDescent="0.2">
      <c r="C208" s="50"/>
      <c r="D208" s="50"/>
      <c r="E208" s="50"/>
    </row>
    <row r="209" spans="3:5" s="49" customFormat="1" x14ac:dyDescent="0.2">
      <c r="C209" s="50"/>
      <c r="D209" s="50"/>
      <c r="E209" s="50"/>
    </row>
    <row r="210" spans="3:5" s="49" customFormat="1" x14ac:dyDescent="0.2">
      <c r="C210" s="50"/>
      <c r="D210" s="50"/>
      <c r="E210" s="50"/>
    </row>
    <row r="211" spans="3:5" s="49" customFormat="1" x14ac:dyDescent="0.2">
      <c r="C211" s="50"/>
      <c r="D211" s="50"/>
      <c r="E211" s="50"/>
    </row>
    <row r="212" spans="3:5" s="49" customFormat="1" x14ac:dyDescent="0.2">
      <c r="C212" s="50"/>
      <c r="D212" s="50"/>
      <c r="E212" s="50"/>
    </row>
    <row r="213" spans="3:5" s="49" customFormat="1" x14ac:dyDescent="0.2">
      <c r="C213" s="50"/>
      <c r="D213" s="50"/>
      <c r="E213" s="50"/>
    </row>
    <row r="214" spans="3:5" s="49" customFormat="1" x14ac:dyDescent="0.2">
      <c r="C214" s="50"/>
      <c r="D214" s="50"/>
      <c r="E214" s="50"/>
    </row>
    <row r="215" spans="3:5" s="49" customFormat="1" x14ac:dyDescent="0.2">
      <c r="C215" s="50"/>
      <c r="D215" s="50"/>
      <c r="E215" s="50"/>
    </row>
    <row r="216" spans="3:5" s="49" customFormat="1" x14ac:dyDescent="0.2">
      <c r="C216" s="50"/>
      <c r="D216" s="50"/>
      <c r="E216" s="50"/>
    </row>
    <row r="217" spans="3:5" s="49" customFormat="1" x14ac:dyDescent="0.2">
      <c r="C217" s="50"/>
      <c r="D217" s="50"/>
      <c r="E217" s="50"/>
    </row>
    <row r="218" spans="3:5" s="49" customFormat="1" x14ac:dyDescent="0.2">
      <c r="C218" s="50"/>
      <c r="D218" s="50"/>
      <c r="E218" s="50"/>
    </row>
    <row r="219" spans="3:5" s="49" customFormat="1" x14ac:dyDescent="0.2">
      <c r="C219" s="50"/>
      <c r="D219" s="50"/>
      <c r="E219" s="50"/>
    </row>
    <row r="220" spans="3:5" s="49" customFormat="1" x14ac:dyDescent="0.2">
      <c r="C220" s="50"/>
      <c r="D220" s="50"/>
      <c r="E220" s="50"/>
    </row>
    <row r="221" spans="3:5" s="49" customFormat="1" x14ac:dyDescent="0.2">
      <c r="C221" s="50"/>
      <c r="D221" s="50"/>
      <c r="E221" s="50"/>
    </row>
    <row r="222" spans="3:5" s="49" customFormat="1" x14ac:dyDescent="0.2">
      <c r="C222" s="50"/>
      <c r="D222" s="50"/>
      <c r="E222" s="50"/>
    </row>
    <row r="223" spans="3:5" s="49" customFormat="1" x14ac:dyDescent="0.2">
      <c r="C223" s="50"/>
      <c r="D223" s="50"/>
      <c r="E223" s="50"/>
    </row>
    <row r="224" spans="3:5" s="49" customFormat="1" x14ac:dyDescent="0.2">
      <c r="C224" s="50"/>
      <c r="D224" s="50"/>
      <c r="E224" s="50"/>
    </row>
    <row r="225" spans="3:5" s="49" customFormat="1" x14ac:dyDescent="0.2">
      <c r="C225" s="50"/>
      <c r="D225" s="50"/>
      <c r="E225" s="50"/>
    </row>
    <row r="226" spans="3:5" s="49" customFormat="1" x14ac:dyDescent="0.2">
      <c r="C226" s="50"/>
      <c r="D226" s="50"/>
      <c r="E226" s="50"/>
    </row>
    <row r="227" spans="3:5" s="49" customFormat="1" x14ac:dyDescent="0.2">
      <c r="C227" s="50"/>
      <c r="D227" s="50"/>
      <c r="E227" s="50"/>
    </row>
    <row r="228" spans="3:5" s="49" customFormat="1" x14ac:dyDescent="0.2">
      <c r="C228" s="50"/>
      <c r="D228" s="50"/>
      <c r="E228" s="50"/>
    </row>
    <row r="229" spans="3:5" s="49" customFormat="1" x14ac:dyDescent="0.2">
      <c r="C229" s="50"/>
      <c r="D229" s="50"/>
      <c r="E229" s="50"/>
    </row>
    <row r="230" spans="3:5" s="49" customFormat="1" x14ac:dyDescent="0.2">
      <c r="C230" s="50"/>
      <c r="D230" s="50"/>
      <c r="E230" s="50"/>
    </row>
    <row r="231" spans="3:5" s="49" customFormat="1" x14ac:dyDescent="0.2">
      <c r="C231" s="50"/>
      <c r="D231" s="50"/>
      <c r="E231" s="50"/>
    </row>
    <row r="232" spans="3:5" s="49" customFormat="1" x14ac:dyDescent="0.2">
      <c r="C232" s="50"/>
      <c r="D232" s="50"/>
      <c r="E232" s="50"/>
    </row>
    <row r="233" spans="3:5" s="49" customFormat="1" x14ac:dyDescent="0.2">
      <c r="C233" s="50"/>
      <c r="D233" s="50"/>
      <c r="E233" s="50"/>
    </row>
    <row r="234" spans="3:5" s="49" customFormat="1" x14ac:dyDescent="0.2">
      <c r="C234" s="50"/>
      <c r="D234" s="50"/>
      <c r="E234" s="50"/>
    </row>
    <row r="235" spans="3:5" s="49" customFormat="1" x14ac:dyDescent="0.2">
      <c r="C235" s="50"/>
      <c r="D235" s="50"/>
      <c r="E235" s="50"/>
    </row>
    <row r="236" spans="3:5" s="49" customFormat="1" x14ac:dyDescent="0.2">
      <c r="C236" s="50"/>
      <c r="D236" s="50"/>
      <c r="E236" s="50"/>
    </row>
    <row r="237" spans="3:5" s="49" customFormat="1" x14ac:dyDescent="0.2">
      <c r="C237" s="50"/>
      <c r="D237" s="50"/>
      <c r="E237" s="50"/>
    </row>
    <row r="238" spans="3:5" s="49" customFormat="1" x14ac:dyDescent="0.2">
      <c r="C238" s="50"/>
      <c r="D238" s="50"/>
      <c r="E238" s="50"/>
    </row>
    <row r="239" spans="3:5" s="49" customFormat="1" x14ac:dyDescent="0.2">
      <c r="C239" s="50"/>
      <c r="D239" s="50"/>
      <c r="E239" s="50"/>
    </row>
    <row r="240" spans="3:5" s="49" customFormat="1" x14ac:dyDescent="0.2">
      <c r="C240" s="50"/>
      <c r="D240" s="50"/>
      <c r="E240" s="50"/>
    </row>
    <row r="241" spans="3:5" s="49" customFormat="1" x14ac:dyDescent="0.2">
      <c r="C241" s="50"/>
      <c r="D241" s="50"/>
      <c r="E241" s="50"/>
    </row>
    <row r="242" spans="3:5" s="49" customFormat="1" x14ac:dyDescent="0.2">
      <c r="C242" s="50"/>
      <c r="D242" s="50"/>
      <c r="E242" s="50"/>
    </row>
    <row r="243" spans="3:5" s="49" customFormat="1" x14ac:dyDescent="0.2">
      <c r="C243" s="50"/>
      <c r="D243" s="50"/>
      <c r="E243" s="50"/>
    </row>
    <row r="244" spans="3:5" s="49" customFormat="1" x14ac:dyDescent="0.2">
      <c r="C244" s="50"/>
      <c r="D244" s="50"/>
      <c r="E244" s="50"/>
    </row>
    <row r="245" spans="3:5" s="49" customFormat="1" x14ac:dyDescent="0.2">
      <c r="C245" s="50"/>
      <c r="D245" s="50"/>
      <c r="E245" s="50"/>
    </row>
    <row r="246" spans="3:5" s="49" customFormat="1" x14ac:dyDescent="0.2">
      <c r="C246" s="50"/>
      <c r="D246" s="50"/>
      <c r="E246" s="50"/>
    </row>
    <row r="247" spans="3:5" s="49" customFormat="1" x14ac:dyDescent="0.2">
      <c r="C247" s="50"/>
      <c r="D247" s="50"/>
      <c r="E247" s="50"/>
    </row>
    <row r="248" spans="3:5" s="49" customFormat="1" x14ac:dyDescent="0.2">
      <c r="C248" s="50"/>
      <c r="D248" s="50"/>
      <c r="E248" s="50"/>
    </row>
    <row r="249" spans="3:5" s="49" customFormat="1" x14ac:dyDescent="0.2">
      <c r="C249" s="50"/>
      <c r="D249" s="50"/>
      <c r="E249" s="50"/>
    </row>
    <row r="250" spans="3:5" s="49" customFormat="1" x14ac:dyDescent="0.2">
      <c r="C250" s="50"/>
      <c r="D250" s="50"/>
      <c r="E250" s="50"/>
    </row>
    <row r="251" spans="3:5" s="49" customFormat="1" x14ac:dyDescent="0.2">
      <c r="C251" s="50"/>
      <c r="D251" s="50"/>
      <c r="E251" s="50"/>
    </row>
    <row r="252" spans="3:5" s="49" customFormat="1" x14ac:dyDescent="0.2">
      <c r="C252" s="50"/>
      <c r="D252" s="50"/>
      <c r="E252" s="50"/>
    </row>
    <row r="253" spans="3:5" s="49" customFormat="1" x14ac:dyDescent="0.2">
      <c r="C253" s="50"/>
      <c r="D253" s="50"/>
      <c r="E253" s="50"/>
    </row>
    <row r="254" spans="3:5" s="49" customFormat="1" x14ac:dyDescent="0.2">
      <c r="C254" s="50"/>
      <c r="D254" s="50"/>
      <c r="E254" s="50"/>
    </row>
    <row r="255" spans="3:5" s="49" customFormat="1" x14ac:dyDescent="0.2">
      <c r="C255" s="50"/>
      <c r="D255" s="50"/>
      <c r="E255" s="50"/>
    </row>
    <row r="256" spans="3:5" s="49" customFormat="1" x14ac:dyDescent="0.2">
      <c r="C256" s="50"/>
      <c r="D256" s="50"/>
      <c r="E256" s="50"/>
    </row>
    <row r="257" spans="3:5" s="49" customFormat="1" x14ac:dyDescent="0.2">
      <c r="C257" s="50"/>
      <c r="D257" s="50"/>
      <c r="E257" s="50"/>
    </row>
    <row r="258" spans="3:5" s="49" customFormat="1" x14ac:dyDescent="0.2">
      <c r="C258" s="50"/>
      <c r="D258" s="50"/>
      <c r="E258" s="50"/>
    </row>
    <row r="259" spans="3:5" s="49" customFormat="1" x14ac:dyDescent="0.2">
      <c r="C259" s="50"/>
      <c r="D259" s="50"/>
      <c r="E259" s="50"/>
    </row>
    <row r="260" spans="3:5" s="49" customFormat="1" x14ac:dyDescent="0.2">
      <c r="C260" s="50"/>
      <c r="D260" s="50"/>
      <c r="E260" s="50"/>
    </row>
    <row r="261" spans="3:5" s="49" customFormat="1" x14ac:dyDescent="0.2">
      <c r="C261" s="50"/>
      <c r="D261" s="50"/>
      <c r="E261" s="50"/>
    </row>
    <row r="262" spans="3:5" s="49" customFormat="1" x14ac:dyDescent="0.2">
      <c r="C262" s="50"/>
      <c r="D262" s="50"/>
      <c r="E262" s="50"/>
    </row>
    <row r="263" spans="3:5" s="49" customFormat="1" x14ac:dyDescent="0.2">
      <c r="C263" s="50"/>
      <c r="D263" s="50"/>
      <c r="E263" s="50"/>
    </row>
    <row r="264" spans="3:5" s="49" customFormat="1" x14ac:dyDescent="0.2">
      <c r="C264" s="50"/>
      <c r="D264" s="50"/>
      <c r="E264" s="50"/>
    </row>
    <row r="265" spans="3:5" s="49" customFormat="1" x14ac:dyDescent="0.2">
      <c r="C265" s="50"/>
      <c r="D265" s="50"/>
      <c r="E265" s="50"/>
    </row>
    <row r="266" spans="3:5" s="49" customFormat="1" x14ac:dyDescent="0.2">
      <c r="C266" s="50"/>
      <c r="D266" s="50"/>
      <c r="E266" s="50"/>
    </row>
    <row r="267" spans="3:5" s="49" customFormat="1" x14ac:dyDescent="0.2">
      <c r="C267" s="50"/>
      <c r="D267" s="50"/>
      <c r="E267" s="50"/>
    </row>
    <row r="268" spans="3:5" s="49" customFormat="1" x14ac:dyDescent="0.2">
      <c r="C268" s="50"/>
      <c r="D268" s="50"/>
      <c r="E268" s="50"/>
    </row>
    <row r="269" spans="3:5" s="49" customFormat="1" x14ac:dyDescent="0.2">
      <c r="C269" s="50"/>
      <c r="D269" s="50"/>
      <c r="E269" s="50"/>
    </row>
    <row r="270" spans="3:5" s="49" customFormat="1" x14ac:dyDescent="0.2">
      <c r="C270" s="50"/>
      <c r="D270" s="50"/>
      <c r="E270" s="50"/>
    </row>
    <row r="271" spans="3:5" s="49" customFormat="1" x14ac:dyDescent="0.2">
      <c r="C271" s="50"/>
      <c r="D271" s="50"/>
      <c r="E271" s="50"/>
    </row>
    <row r="272" spans="3:5" s="49" customFormat="1" x14ac:dyDescent="0.2">
      <c r="C272" s="50"/>
      <c r="D272" s="50"/>
      <c r="E272" s="50"/>
    </row>
    <row r="273" spans="3:5" s="49" customFormat="1" x14ac:dyDescent="0.2">
      <c r="C273" s="50"/>
      <c r="D273" s="50"/>
      <c r="E273" s="50"/>
    </row>
    <row r="274" spans="3:5" s="49" customFormat="1" x14ac:dyDescent="0.2">
      <c r="C274" s="50"/>
      <c r="D274" s="50"/>
      <c r="E274" s="50"/>
    </row>
    <row r="275" spans="3:5" s="49" customFormat="1" x14ac:dyDescent="0.2">
      <c r="C275" s="50"/>
      <c r="D275" s="50"/>
      <c r="E275" s="50"/>
    </row>
    <row r="276" spans="3:5" s="49" customFormat="1" x14ac:dyDescent="0.2">
      <c r="C276" s="50"/>
      <c r="D276" s="50"/>
      <c r="E276" s="50"/>
    </row>
    <row r="277" spans="3:5" s="49" customFormat="1" x14ac:dyDescent="0.2">
      <c r="C277" s="50"/>
      <c r="D277" s="50"/>
      <c r="E277" s="50"/>
    </row>
    <row r="278" spans="3:5" s="49" customFormat="1" x14ac:dyDescent="0.2">
      <c r="C278" s="50"/>
      <c r="D278" s="50"/>
      <c r="E278" s="50"/>
    </row>
    <row r="279" spans="3:5" s="49" customFormat="1" x14ac:dyDescent="0.2">
      <c r="C279" s="50"/>
      <c r="D279" s="50"/>
      <c r="E279" s="50"/>
    </row>
    <row r="280" spans="3:5" s="49" customFormat="1" x14ac:dyDescent="0.2">
      <c r="C280" s="50"/>
      <c r="D280" s="50"/>
      <c r="E280" s="50"/>
    </row>
    <row r="281" spans="3:5" s="49" customFormat="1" x14ac:dyDescent="0.2">
      <c r="C281" s="50"/>
      <c r="D281" s="50"/>
      <c r="E281" s="50"/>
    </row>
    <row r="282" spans="3:5" s="49" customFormat="1" x14ac:dyDescent="0.2">
      <c r="C282" s="50"/>
      <c r="D282" s="50"/>
      <c r="E282" s="50"/>
    </row>
    <row r="283" spans="3:5" s="49" customFormat="1" x14ac:dyDescent="0.2">
      <c r="C283" s="50"/>
      <c r="D283" s="50"/>
      <c r="E283" s="50"/>
    </row>
    <row r="284" spans="3:5" s="49" customFormat="1" x14ac:dyDescent="0.2">
      <c r="C284" s="50"/>
      <c r="D284" s="50"/>
      <c r="E284" s="50"/>
    </row>
    <row r="285" spans="3:5" s="49" customFormat="1" x14ac:dyDescent="0.2">
      <c r="C285" s="50"/>
      <c r="D285" s="50"/>
      <c r="E285" s="50"/>
    </row>
    <row r="286" spans="3:5" s="49" customFormat="1" x14ac:dyDescent="0.2">
      <c r="C286" s="50"/>
      <c r="D286" s="50"/>
      <c r="E286" s="50"/>
    </row>
    <row r="287" spans="3:5" s="49" customFormat="1" x14ac:dyDescent="0.2">
      <c r="C287" s="50"/>
      <c r="D287" s="50"/>
      <c r="E287" s="50"/>
    </row>
    <row r="288" spans="3:5" s="49" customFormat="1" x14ac:dyDescent="0.2">
      <c r="C288" s="50"/>
      <c r="D288" s="50"/>
      <c r="E288" s="50"/>
    </row>
    <row r="289" spans="3:5" s="49" customFormat="1" x14ac:dyDescent="0.2">
      <c r="C289" s="50"/>
      <c r="D289" s="50"/>
      <c r="E289" s="50"/>
    </row>
    <row r="290" spans="3:5" s="49" customFormat="1" x14ac:dyDescent="0.2">
      <c r="C290" s="50"/>
      <c r="D290" s="50"/>
      <c r="E290" s="50"/>
    </row>
    <row r="291" spans="3:5" s="49" customFormat="1" x14ac:dyDescent="0.2">
      <c r="C291" s="50"/>
      <c r="D291" s="50"/>
      <c r="E291" s="50"/>
    </row>
    <row r="292" spans="3:5" s="49" customFormat="1" x14ac:dyDescent="0.2">
      <c r="C292" s="50"/>
      <c r="D292" s="50"/>
      <c r="E292" s="50"/>
    </row>
    <row r="293" spans="3:5" s="49" customFormat="1" x14ac:dyDescent="0.2">
      <c r="C293" s="50"/>
      <c r="D293" s="50"/>
      <c r="E293" s="50"/>
    </row>
    <row r="294" spans="3:5" s="49" customFormat="1" x14ac:dyDescent="0.2">
      <c r="C294" s="50"/>
      <c r="D294" s="50"/>
      <c r="E294" s="50"/>
    </row>
    <row r="295" spans="3:5" s="49" customFormat="1" x14ac:dyDescent="0.2">
      <c r="C295" s="50"/>
      <c r="D295" s="50"/>
      <c r="E295" s="50"/>
    </row>
    <row r="296" spans="3:5" s="49" customFormat="1" x14ac:dyDescent="0.2">
      <c r="C296" s="50"/>
      <c r="D296" s="50"/>
      <c r="E296" s="50"/>
    </row>
    <row r="297" spans="3:5" s="49" customFormat="1" x14ac:dyDescent="0.2">
      <c r="C297" s="50"/>
      <c r="D297" s="50"/>
      <c r="E297" s="50"/>
    </row>
    <row r="298" spans="3:5" s="49" customFormat="1" x14ac:dyDescent="0.2">
      <c r="C298" s="50"/>
      <c r="D298" s="50"/>
      <c r="E298" s="50"/>
    </row>
    <row r="299" spans="3:5" s="49" customFormat="1" x14ac:dyDescent="0.2">
      <c r="C299" s="50"/>
      <c r="D299" s="50"/>
      <c r="E299" s="50"/>
    </row>
    <row r="300" spans="3:5" s="49" customFormat="1" x14ac:dyDescent="0.2">
      <c r="C300" s="50"/>
      <c r="D300" s="50"/>
      <c r="E300" s="50"/>
    </row>
    <row r="301" spans="3:5" s="49" customFormat="1" x14ac:dyDescent="0.2">
      <c r="C301" s="50"/>
      <c r="D301" s="50"/>
      <c r="E301" s="50"/>
    </row>
    <row r="302" spans="3:5" s="49" customFormat="1" x14ac:dyDescent="0.2">
      <c r="C302" s="50"/>
      <c r="D302" s="50"/>
      <c r="E302" s="50"/>
    </row>
    <row r="303" spans="3:5" s="49" customFormat="1" x14ac:dyDescent="0.2">
      <c r="C303" s="50"/>
      <c r="D303" s="50"/>
      <c r="E303" s="50"/>
    </row>
    <row r="304" spans="3:5" s="49" customFormat="1" x14ac:dyDescent="0.2">
      <c r="C304" s="50"/>
      <c r="D304" s="50"/>
      <c r="E304" s="50"/>
    </row>
    <row r="305" spans="3:5" s="49" customFormat="1" x14ac:dyDescent="0.2">
      <c r="C305" s="50"/>
      <c r="D305" s="50"/>
      <c r="E305" s="50"/>
    </row>
    <row r="306" spans="3:5" s="49" customFormat="1" x14ac:dyDescent="0.2">
      <c r="C306" s="50"/>
      <c r="D306" s="50"/>
      <c r="E306" s="50"/>
    </row>
    <row r="307" spans="3:5" s="49" customFormat="1" x14ac:dyDescent="0.2">
      <c r="C307" s="50"/>
      <c r="D307" s="50"/>
      <c r="E307" s="50"/>
    </row>
    <row r="308" spans="3:5" s="49" customFormat="1" x14ac:dyDescent="0.2">
      <c r="C308" s="50"/>
      <c r="D308" s="50"/>
      <c r="E308" s="50"/>
    </row>
    <row r="309" spans="3:5" s="49" customFormat="1" x14ac:dyDescent="0.2">
      <c r="C309" s="50"/>
      <c r="D309" s="50"/>
      <c r="E309" s="50"/>
    </row>
    <row r="310" spans="3:5" s="49" customFormat="1" x14ac:dyDescent="0.2">
      <c r="C310" s="50"/>
      <c r="D310" s="50"/>
      <c r="E310" s="50"/>
    </row>
    <row r="311" spans="3:5" s="49" customFormat="1" x14ac:dyDescent="0.2">
      <c r="C311" s="50"/>
      <c r="D311" s="50"/>
      <c r="E311" s="50"/>
    </row>
    <row r="312" spans="3:5" s="49" customFormat="1" x14ac:dyDescent="0.2">
      <c r="C312" s="50"/>
      <c r="D312" s="50"/>
      <c r="E312" s="50"/>
    </row>
    <row r="313" spans="3:5" s="49" customFormat="1" x14ac:dyDescent="0.2">
      <c r="C313" s="50"/>
      <c r="D313" s="50"/>
      <c r="E313" s="50"/>
    </row>
    <row r="314" spans="3:5" s="49" customFormat="1" x14ac:dyDescent="0.2">
      <c r="C314" s="50"/>
      <c r="D314" s="50"/>
      <c r="E314" s="50"/>
    </row>
    <row r="315" spans="3:5" s="49" customFormat="1" x14ac:dyDescent="0.2">
      <c r="C315" s="50"/>
      <c r="D315" s="50"/>
      <c r="E315" s="50"/>
    </row>
    <row r="316" spans="3:5" s="49" customFormat="1" x14ac:dyDescent="0.2">
      <c r="C316" s="50"/>
      <c r="D316" s="50"/>
      <c r="E316" s="50"/>
    </row>
    <row r="317" spans="3:5" s="49" customFormat="1" x14ac:dyDescent="0.2">
      <c r="C317" s="50"/>
      <c r="D317" s="50"/>
      <c r="E317" s="50"/>
    </row>
    <row r="318" spans="3:5" s="49" customFormat="1" x14ac:dyDescent="0.2">
      <c r="C318" s="50"/>
      <c r="D318" s="50"/>
      <c r="E318" s="50"/>
    </row>
    <row r="319" spans="3:5" s="49" customFormat="1" x14ac:dyDescent="0.2">
      <c r="C319" s="50"/>
      <c r="D319" s="50"/>
      <c r="E319" s="50"/>
    </row>
    <row r="320" spans="3:5" s="49" customFormat="1" x14ac:dyDescent="0.2">
      <c r="C320" s="50"/>
      <c r="D320" s="50"/>
      <c r="E320" s="50"/>
    </row>
    <row r="321" spans="3:5" s="49" customFormat="1" x14ac:dyDescent="0.2">
      <c r="C321" s="50"/>
      <c r="D321" s="50"/>
      <c r="E321" s="50"/>
    </row>
    <row r="322" spans="3:5" s="49" customFormat="1" x14ac:dyDescent="0.2">
      <c r="C322" s="50"/>
      <c r="D322" s="50"/>
      <c r="E322" s="50"/>
    </row>
    <row r="323" spans="3:5" s="49" customFormat="1" x14ac:dyDescent="0.2">
      <c r="C323" s="50"/>
      <c r="D323" s="50"/>
      <c r="E323" s="50"/>
    </row>
    <row r="324" spans="3:5" s="49" customFormat="1" x14ac:dyDescent="0.2">
      <c r="C324" s="50"/>
      <c r="D324" s="50"/>
      <c r="E324" s="50"/>
    </row>
    <row r="325" spans="3:5" s="49" customFormat="1" x14ac:dyDescent="0.2">
      <c r="C325" s="50"/>
      <c r="D325" s="50"/>
      <c r="E325" s="50"/>
    </row>
    <row r="326" spans="3:5" s="49" customFormat="1" x14ac:dyDescent="0.2">
      <c r="C326" s="50"/>
      <c r="D326" s="50"/>
      <c r="E326" s="50"/>
    </row>
    <row r="327" spans="3:5" s="49" customFormat="1" x14ac:dyDescent="0.2">
      <c r="C327" s="50"/>
      <c r="D327" s="50"/>
      <c r="E327" s="50"/>
    </row>
    <row r="328" spans="3:5" s="49" customFormat="1" x14ac:dyDescent="0.2">
      <c r="C328" s="50"/>
      <c r="D328" s="50"/>
      <c r="E328" s="50"/>
    </row>
    <row r="329" spans="3:5" s="49" customFormat="1" x14ac:dyDescent="0.2">
      <c r="C329" s="50"/>
      <c r="D329" s="50"/>
      <c r="E329" s="50"/>
    </row>
    <row r="330" spans="3:5" s="49" customFormat="1" x14ac:dyDescent="0.2">
      <c r="C330" s="50"/>
      <c r="D330" s="50"/>
      <c r="E330" s="50"/>
    </row>
    <row r="331" spans="3:5" s="49" customFormat="1" x14ac:dyDescent="0.2">
      <c r="C331" s="50"/>
      <c r="D331" s="50"/>
      <c r="E331" s="50"/>
    </row>
    <row r="332" spans="3:5" s="49" customFormat="1" x14ac:dyDescent="0.2">
      <c r="C332" s="50"/>
      <c r="D332" s="50"/>
      <c r="E332" s="50"/>
    </row>
    <row r="333" spans="3:5" s="49" customFormat="1" x14ac:dyDescent="0.2">
      <c r="C333" s="50"/>
      <c r="D333" s="50"/>
      <c r="E333" s="50"/>
    </row>
    <row r="334" spans="3:5" s="49" customFormat="1" x14ac:dyDescent="0.2">
      <c r="C334" s="50"/>
      <c r="D334" s="50"/>
      <c r="E334" s="50"/>
    </row>
    <row r="335" spans="3:5" s="49" customFormat="1" x14ac:dyDescent="0.2">
      <c r="C335" s="50"/>
      <c r="D335" s="50"/>
      <c r="E335" s="50"/>
    </row>
    <row r="336" spans="3:5" s="49" customFormat="1" x14ac:dyDescent="0.2">
      <c r="C336" s="50"/>
      <c r="D336" s="50"/>
      <c r="E336" s="50"/>
    </row>
    <row r="337" spans="3:5" s="49" customFormat="1" x14ac:dyDescent="0.2">
      <c r="C337" s="50"/>
      <c r="D337" s="50"/>
      <c r="E337" s="50"/>
    </row>
    <row r="338" spans="3:5" s="49" customFormat="1" x14ac:dyDescent="0.2">
      <c r="C338" s="50"/>
      <c r="D338" s="50"/>
      <c r="E338" s="50"/>
    </row>
    <row r="339" spans="3:5" s="49" customFormat="1" x14ac:dyDescent="0.2">
      <c r="C339" s="50"/>
      <c r="D339" s="50"/>
      <c r="E339" s="50"/>
    </row>
    <row r="340" spans="3:5" s="49" customFormat="1" x14ac:dyDescent="0.2">
      <c r="C340" s="50"/>
      <c r="D340" s="50"/>
      <c r="E340" s="50"/>
    </row>
    <row r="341" spans="3:5" s="49" customFormat="1" x14ac:dyDescent="0.2">
      <c r="C341" s="50"/>
      <c r="D341" s="50"/>
      <c r="E341" s="50"/>
    </row>
    <row r="342" spans="3:5" s="49" customFormat="1" x14ac:dyDescent="0.2">
      <c r="C342" s="50"/>
      <c r="D342" s="50"/>
      <c r="E342" s="50"/>
    </row>
    <row r="343" spans="3:5" s="49" customFormat="1" x14ac:dyDescent="0.2">
      <c r="C343" s="50"/>
      <c r="D343" s="50"/>
      <c r="E343" s="50"/>
    </row>
    <row r="344" spans="3:5" s="49" customFormat="1" x14ac:dyDescent="0.2">
      <c r="C344" s="50"/>
      <c r="D344" s="50"/>
      <c r="E344" s="50"/>
    </row>
    <row r="345" spans="3:5" s="49" customFormat="1" x14ac:dyDescent="0.2">
      <c r="C345" s="50"/>
      <c r="D345" s="50"/>
      <c r="E345" s="50"/>
    </row>
    <row r="346" spans="3:5" s="49" customFormat="1" x14ac:dyDescent="0.2">
      <c r="C346" s="50"/>
      <c r="D346" s="50"/>
      <c r="E346" s="50"/>
    </row>
    <row r="347" spans="3:5" s="49" customFormat="1" x14ac:dyDescent="0.2">
      <c r="C347" s="50"/>
      <c r="D347" s="50"/>
      <c r="E347" s="50"/>
    </row>
    <row r="348" spans="3:5" s="49" customFormat="1" x14ac:dyDescent="0.2">
      <c r="C348" s="50"/>
      <c r="D348" s="50"/>
      <c r="E348" s="50"/>
    </row>
    <row r="349" spans="3:5" s="49" customFormat="1" x14ac:dyDescent="0.2">
      <c r="C349" s="50"/>
      <c r="D349" s="50"/>
      <c r="E349" s="50"/>
    </row>
    <row r="350" spans="3:5" s="49" customFormat="1" x14ac:dyDescent="0.2">
      <c r="C350" s="50"/>
      <c r="D350" s="50"/>
      <c r="E350" s="50"/>
    </row>
    <row r="351" spans="3:5" s="49" customFormat="1" x14ac:dyDescent="0.2">
      <c r="C351" s="50"/>
      <c r="D351" s="50"/>
      <c r="E351" s="50"/>
    </row>
    <row r="352" spans="3:5" s="49" customFormat="1" x14ac:dyDescent="0.2">
      <c r="C352" s="50"/>
      <c r="D352" s="50"/>
      <c r="E352" s="50"/>
    </row>
    <row r="353" spans="3:5" s="49" customFormat="1" x14ac:dyDescent="0.2">
      <c r="C353" s="50"/>
      <c r="D353" s="50"/>
      <c r="E353" s="50"/>
    </row>
    <row r="354" spans="3:5" s="49" customFormat="1" x14ac:dyDescent="0.2">
      <c r="C354" s="50"/>
      <c r="D354" s="50"/>
      <c r="E354" s="50"/>
    </row>
    <row r="355" spans="3:5" s="49" customFormat="1" x14ac:dyDescent="0.2">
      <c r="C355" s="50"/>
      <c r="D355" s="50"/>
      <c r="E355" s="50"/>
    </row>
    <row r="356" spans="3:5" s="49" customFormat="1" x14ac:dyDescent="0.2">
      <c r="C356" s="50"/>
      <c r="D356" s="50"/>
      <c r="E356" s="50"/>
    </row>
    <row r="357" spans="3:5" s="49" customFormat="1" x14ac:dyDescent="0.2">
      <c r="C357" s="50"/>
      <c r="D357" s="50"/>
      <c r="E357" s="50"/>
    </row>
    <row r="358" spans="3:5" s="49" customFormat="1" x14ac:dyDescent="0.2">
      <c r="C358" s="50"/>
      <c r="D358" s="50"/>
      <c r="E358" s="50"/>
    </row>
    <row r="359" spans="3:5" s="49" customFormat="1" x14ac:dyDescent="0.2">
      <c r="C359" s="50"/>
      <c r="D359" s="50"/>
      <c r="E359" s="50"/>
    </row>
    <row r="360" spans="3:5" s="49" customFormat="1" x14ac:dyDescent="0.2">
      <c r="C360" s="50"/>
      <c r="D360" s="50"/>
      <c r="E360" s="50"/>
    </row>
    <row r="361" spans="3:5" s="49" customFormat="1" x14ac:dyDescent="0.2">
      <c r="C361" s="50"/>
      <c r="D361" s="50"/>
      <c r="E361" s="50"/>
    </row>
    <row r="362" spans="3:5" s="49" customFormat="1" x14ac:dyDescent="0.2">
      <c r="C362" s="50"/>
      <c r="D362" s="50"/>
      <c r="E362" s="50"/>
    </row>
    <row r="363" spans="3:5" s="49" customFormat="1" x14ac:dyDescent="0.2">
      <c r="C363" s="50"/>
      <c r="D363" s="50"/>
      <c r="E363" s="50"/>
    </row>
    <row r="364" spans="3:5" s="49" customFormat="1" x14ac:dyDescent="0.2">
      <c r="C364" s="50"/>
      <c r="D364" s="50"/>
      <c r="E364" s="50"/>
    </row>
    <row r="365" spans="3:5" s="49" customFormat="1" x14ac:dyDescent="0.2">
      <c r="C365" s="50"/>
      <c r="D365" s="50"/>
      <c r="E365" s="50"/>
    </row>
    <row r="366" spans="3:5" s="49" customFormat="1" x14ac:dyDescent="0.2">
      <c r="C366" s="50"/>
      <c r="D366" s="50"/>
      <c r="E366" s="50"/>
    </row>
    <row r="367" spans="3:5" s="49" customFormat="1" x14ac:dyDescent="0.2">
      <c r="C367" s="50"/>
      <c r="D367" s="50"/>
      <c r="E367" s="50"/>
    </row>
    <row r="368" spans="3:5" s="49" customFormat="1" x14ac:dyDescent="0.2">
      <c r="C368" s="50"/>
      <c r="D368" s="50"/>
      <c r="E368" s="50"/>
    </row>
    <row r="369" spans="3:5" s="49" customFormat="1" x14ac:dyDescent="0.2">
      <c r="C369" s="50"/>
      <c r="D369" s="50"/>
      <c r="E369" s="50"/>
    </row>
    <row r="370" spans="3:5" s="49" customFormat="1" x14ac:dyDescent="0.2">
      <c r="C370" s="50"/>
      <c r="D370" s="50"/>
      <c r="E370" s="50"/>
    </row>
    <row r="371" spans="3:5" s="49" customFormat="1" x14ac:dyDescent="0.2">
      <c r="C371" s="50"/>
      <c r="D371" s="50"/>
      <c r="E371" s="50"/>
    </row>
    <row r="372" spans="3:5" s="49" customFormat="1" x14ac:dyDescent="0.2">
      <c r="C372" s="50"/>
      <c r="D372" s="50"/>
      <c r="E372" s="50"/>
    </row>
    <row r="373" spans="3:5" s="49" customFormat="1" x14ac:dyDescent="0.2">
      <c r="C373" s="50"/>
      <c r="D373" s="50"/>
      <c r="E373" s="50"/>
    </row>
    <row r="374" spans="3:5" s="49" customFormat="1" x14ac:dyDescent="0.2">
      <c r="C374" s="50"/>
      <c r="D374" s="50"/>
      <c r="E374" s="50"/>
    </row>
    <row r="375" spans="3:5" s="49" customFormat="1" x14ac:dyDescent="0.2">
      <c r="C375" s="50"/>
      <c r="D375" s="50"/>
      <c r="E375" s="50"/>
    </row>
    <row r="376" spans="3:5" s="49" customFormat="1" x14ac:dyDescent="0.2">
      <c r="C376" s="50"/>
      <c r="D376" s="50"/>
      <c r="E376" s="50"/>
    </row>
    <row r="377" spans="3:5" s="49" customFormat="1" x14ac:dyDescent="0.2">
      <c r="C377" s="50"/>
      <c r="D377" s="50"/>
      <c r="E377" s="50"/>
    </row>
    <row r="378" spans="3:5" s="49" customFormat="1" x14ac:dyDescent="0.2">
      <c r="C378" s="50"/>
      <c r="D378" s="50"/>
      <c r="E378" s="50"/>
    </row>
    <row r="379" spans="3:5" s="49" customFormat="1" x14ac:dyDescent="0.2">
      <c r="C379" s="50"/>
      <c r="D379" s="50"/>
      <c r="E379" s="50"/>
    </row>
    <row r="380" spans="3:5" s="49" customFormat="1" x14ac:dyDescent="0.2">
      <c r="C380" s="50"/>
      <c r="D380" s="50"/>
      <c r="E380" s="50"/>
    </row>
    <row r="381" spans="3:5" s="49" customFormat="1" x14ac:dyDescent="0.2">
      <c r="C381" s="50"/>
      <c r="D381" s="50"/>
      <c r="E381" s="50"/>
    </row>
    <row r="382" spans="3:5" s="49" customFormat="1" x14ac:dyDescent="0.2">
      <c r="C382" s="50"/>
      <c r="D382" s="50"/>
      <c r="E382" s="50"/>
    </row>
    <row r="383" spans="3:5" s="49" customFormat="1" x14ac:dyDescent="0.2">
      <c r="C383" s="50"/>
      <c r="D383" s="50"/>
      <c r="E383" s="50"/>
    </row>
    <row r="384" spans="3:5" s="49" customFormat="1" x14ac:dyDescent="0.2">
      <c r="C384" s="50"/>
      <c r="D384" s="50"/>
      <c r="E384" s="50"/>
    </row>
    <row r="385" spans="3:5" s="49" customFormat="1" x14ac:dyDescent="0.2">
      <c r="C385" s="50"/>
      <c r="D385" s="50"/>
      <c r="E385" s="50"/>
    </row>
    <row r="386" spans="3:5" s="49" customFormat="1" x14ac:dyDescent="0.2">
      <c r="C386" s="50"/>
      <c r="D386" s="50"/>
      <c r="E386" s="50"/>
    </row>
    <row r="387" spans="3:5" s="49" customFormat="1" x14ac:dyDescent="0.2">
      <c r="C387" s="50"/>
      <c r="D387" s="50"/>
      <c r="E387" s="50"/>
    </row>
    <row r="388" spans="3:5" s="49" customFormat="1" x14ac:dyDescent="0.2">
      <c r="C388" s="50"/>
      <c r="D388" s="50"/>
      <c r="E388" s="50"/>
    </row>
    <row r="389" spans="3:5" s="49" customFormat="1" x14ac:dyDescent="0.2">
      <c r="C389" s="50"/>
      <c r="D389" s="50"/>
      <c r="E389" s="50"/>
    </row>
    <row r="390" spans="3:5" s="49" customFormat="1" x14ac:dyDescent="0.2">
      <c r="C390" s="50"/>
      <c r="D390" s="50"/>
      <c r="E390" s="50"/>
    </row>
    <row r="391" spans="3:5" s="49" customFormat="1" x14ac:dyDescent="0.2">
      <c r="C391" s="50"/>
      <c r="D391" s="50"/>
      <c r="E391" s="50"/>
    </row>
    <row r="392" spans="3:5" s="49" customFormat="1" x14ac:dyDescent="0.2">
      <c r="C392" s="50"/>
      <c r="D392" s="50"/>
      <c r="E392" s="50"/>
    </row>
    <row r="393" spans="3:5" s="49" customFormat="1" x14ac:dyDescent="0.2">
      <c r="C393" s="50"/>
      <c r="D393" s="50"/>
      <c r="E393" s="50"/>
    </row>
    <row r="394" spans="3:5" s="49" customFormat="1" x14ac:dyDescent="0.2">
      <c r="C394" s="50"/>
      <c r="D394" s="50"/>
      <c r="E394" s="50"/>
    </row>
    <row r="395" spans="3:5" s="49" customFormat="1" x14ac:dyDescent="0.2">
      <c r="C395" s="50"/>
      <c r="D395" s="50"/>
      <c r="E395" s="50"/>
    </row>
    <row r="396" spans="3:5" s="49" customFormat="1" x14ac:dyDescent="0.2">
      <c r="C396" s="50"/>
      <c r="D396" s="50"/>
      <c r="E396" s="50"/>
    </row>
    <row r="397" spans="3:5" s="49" customFormat="1" x14ac:dyDescent="0.2">
      <c r="C397" s="50"/>
      <c r="D397" s="50"/>
      <c r="E397" s="50"/>
    </row>
    <row r="398" spans="3:5" s="49" customFormat="1" x14ac:dyDescent="0.2">
      <c r="C398" s="50"/>
      <c r="D398" s="50"/>
      <c r="E398" s="50"/>
    </row>
    <row r="399" spans="3:5" s="49" customFormat="1" x14ac:dyDescent="0.2">
      <c r="C399" s="50"/>
      <c r="D399" s="50"/>
      <c r="E399" s="50"/>
    </row>
    <row r="400" spans="3:5" s="49" customFormat="1" x14ac:dyDescent="0.2">
      <c r="C400" s="50"/>
      <c r="D400" s="50"/>
      <c r="E400" s="50"/>
    </row>
    <row r="401" spans="3:5" s="49" customFormat="1" x14ac:dyDescent="0.2">
      <c r="C401" s="50"/>
      <c r="D401" s="50"/>
      <c r="E401" s="50"/>
    </row>
    <row r="402" spans="3:5" s="49" customFormat="1" x14ac:dyDescent="0.2">
      <c r="C402" s="50"/>
      <c r="D402" s="50"/>
      <c r="E402" s="50"/>
    </row>
    <row r="403" spans="3:5" s="49" customFormat="1" x14ac:dyDescent="0.2">
      <c r="C403" s="50"/>
      <c r="D403" s="50"/>
      <c r="E403" s="50"/>
    </row>
    <row r="404" spans="3:5" s="49" customFormat="1" x14ac:dyDescent="0.2">
      <c r="C404" s="50"/>
      <c r="D404" s="50"/>
      <c r="E404" s="50"/>
    </row>
    <row r="405" spans="3:5" s="49" customFormat="1" x14ac:dyDescent="0.2">
      <c r="C405" s="50"/>
      <c r="D405" s="50"/>
      <c r="E405" s="50"/>
    </row>
    <row r="406" spans="3:5" s="49" customFormat="1" x14ac:dyDescent="0.2">
      <c r="C406" s="50"/>
      <c r="D406" s="50"/>
      <c r="E406" s="50"/>
    </row>
    <row r="407" spans="3:5" s="49" customFormat="1" x14ac:dyDescent="0.2">
      <c r="C407" s="50"/>
      <c r="D407" s="50"/>
      <c r="E407" s="50"/>
    </row>
    <row r="408" spans="3:5" s="49" customFormat="1" x14ac:dyDescent="0.2">
      <c r="C408" s="50"/>
      <c r="D408" s="50"/>
      <c r="E408" s="50"/>
    </row>
    <row r="409" spans="3:5" s="49" customFormat="1" x14ac:dyDescent="0.2">
      <c r="C409" s="50"/>
      <c r="D409" s="50"/>
      <c r="E409" s="50"/>
    </row>
    <row r="410" spans="3:5" s="49" customFormat="1" x14ac:dyDescent="0.2">
      <c r="C410" s="50"/>
      <c r="D410" s="50"/>
      <c r="E410" s="50"/>
    </row>
    <row r="411" spans="3:5" s="49" customFormat="1" x14ac:dyDescent="0.2">
      <c r="C411" s="50"/>
      <c r="D411" s="50"/>
      <c r="E411" s="50"/>
    </row>
    <row r="412" spans="3:5" s="49" customFormat="1" x14ac:dyDescent="0.2">
      <c r="C412" s="50"/>
      <c r="D412" s="50"/>
      <c r="E412" s="50"/>
    </row>
    <row r="413" spans="3:5" s="49" customFormat="1" x14ac:dyDescent="0.2">
      <c r="C413" s="50"/>
      <c r="D413" s="50"/>
      <c r="E413" s="50"/>
    </row>
    <row r="414" spans="3:5" s="49" customFormat="1" x14ac:dyDescent="0.2">
      <c r="C414" s="50"/>
      <c r="D414" s="50"/>
      <c r="E414" s="50"/>
    </row>
    <row r="415" spans="3:5" s="49" customFormat="1" x14ac:dyDescent="0.2">
      <c r="C415" s="50"/>
      <c r="D415" s="50"/>
      <c r="E415" s="50"/>
    </row>
    <row r="416" spans="3:5" s="49" customFormat="1" x14ac:dyDescent="0.2">
      <c r="C416" s="50"/>
      <c r="D416" s="50"/>
      <c r="E416" s="50"/>
    </row>
    <row r="417" spans="3:5" s="49" customFormat="1" x14ac:dyDescent="0.2">
      <c r="C417" s="50"/>
      <c r="D417" s="50"/>
      <c r="E417" s="50"/>
    </row>
    <row r="418" spans="3:5" s="49" customFormat="1" x14ac:dyDescent="0.2">
      <c r="C418" s="50"/>
      <c r="D418" s="50"/>
      <c r="E418" s="50"/>
    </row>
    <row r="419" spans="3:5" s="49" customFormat="1" x14ac:dyDescent="0.2">
      <c r="C419" s="50"/>
      <c r="D419" s="50"/>
      <c r="E419" s="50"/>
    </row>
    <row r="420" spans="3:5" s="49" customFormat="1" x14ac:dyDescent="0.2">
      <c r="C420" s="50"/>
      <c r="D420" s="50"/>
      <c r="E420" s="50"/>
    </row>
    <row r="421" spans="3:5" s="49" customFormat="1" x14ac:dyDescent="0.2">
      <c r="C421" s="50"/>
      <c r="D421" s="50"/>
      <c r="E421" s="50"/>
    </row>
    <row r="422" spans="3:5" s="49" customFormat="1" x14ac:dyDescent="0.2">
      <c r="C422" s="50"/>
      <c r="D422" s="50"/>
      <c r="E422" s="50"/>
    </row>
    <row r="423" spans="3:5" s="49" customFormat="1" x14ac:dyDescent="0.2">
      <c r="C423" s="50"/>
      <c r="D423" s="50"/>
      <c r="E423" s="50"/>
    </row>
    <row r="424" spans="3:5" s="49" customFormat="1" x14ac:dyDescent="0.2">
      <c r="C424" s="50"/>
      <c r="D424" s="50"/>
      <c r="E424" s="50"/>
    </row>
    <row r="425" spans="3:5" s="49" customFormat="1" x14ac:dyDescent="0.2">
      <c r="C425" s="50"/>
      <c r="D425" s="50"/>
      <c r="E425" s="50"/>
    </row>
    <row r="426" spans="3:5" s="49" customFormat="1" x14ac:dyDescent="0.2">
      <c r="C426" s="50"/>
      <c r="D426" s="50"/>
      <c r="E426" s="50"/>
    </row>
    <row r="427" spans="3:5" s="49" customFormat="1" x14ac:dyDescent="0.2">
      <c r="C427" s="50"/>
      <c r="D427" s="50"/>
      <c r="E427" s="50"/>
    </row>
    <row r="428" spans="3:5" s="49" customFormat="1" x14ac:dyDescent="0.2">
      <c r="C428" s="50"/>
      <c r="D428" s="50"/>
      <c r="E428" s="50"/>
    </row>
    <row r="429" spans="3:5" s="49" customFormat="1" x14ac:dyDescent="0.2">
      <c r="C429" s="50"/>
      <c r="D429" s="50"/>
      <c r="E429" s="50"/>
    </row>
    <row r="430" spans="3:5" s="49" customFormat="1" x14ac:dyDescent="0.2">
      <c r="C430" s="50"/>
      <c r="D430" s="50"/>
      <c r="E430" s="50"/>
    </row>
    <row r="431" spans="3:5" s="49" customFormat="1" x14ac:dyDescent="0.2">
      <c r="C431" s="50"/>
      <c r="D431" s="50"/>
      <c r="E431" s="50"/>
    </row>
    <row r="432" spans="3:5" s="49" customFormat="1" x14ac:dyDescent="0.2">
      <c r="C432" s="50"/>
      <c r="D432" s="50"/>
      <c r="E432" s="50"/>
    </row>
    <row r="433" spans="3:5" s="49" customFormat="1" x14ac:dyDescent="0.2">
      <c r="C433" s="50"/>
      <c r="D433" s="50"/>
      <c r="E433" s="50"/>
    </row>
    <row r="434" spans="3:5" s="49" customFormat="1" x14ac:dyDescent="0.2">
      <c r="C434" s="50"/>
      <c r="D434" s="50"/>
      <c r="E434" s="50"/>
    </row>
    <row r="435" spans="3:5" s="49" customFormat="1" x14ac:dyDescent="0.2">
      <c r="C435" s="50"/>
      <c r="D435" s="50"/>
      <c r="E435" s="50"/>
    </row>
    <row r="436" spans="3:5" s="49" customFormat="1" x14ac:dyDescent="0.2">
      <c r="C436" s="50"/>
      <c r="D436" s="50"/>
      <c r="E436" s="50"/>
    </row>
    <row r="437" spans="3:5" s="49" customFormat="1" x14ac:dyDescent="0.2">
      <c r="C437" s="50"/>
      <c r="D437" s="50"/>
      <c r="E437" s="50"/>
    </row>
    <row r="438" spans="3:5" s="49" customFormat="1" x14ac:dyDescent="0.2">
      <c r="C438" s="50"/>
      <c r="D438" s="50"/>
      <c r="E438" s="50"/>
    </row>
    <row r="439" spans="3:5" s="49" customFormat="1" x14ac:dyDescent="0.2">
      <c r="C439" s="50"/>
      <c r="D439" s="50"/>
      <c r="E439" s="50"/>
    </row>
    <row r="440" spans="3:5" s="49" customFormat="1" x14ac:dyDescent="0.2">
      <c r="C440" s="50"/>
      <c r="D440" s="50"/>
      <c r="E440" s="50"/>
    </row>
    <row r="441" spans="3:5" s="49" customFormat="1" x14ac:dyDescent="0.2">
      <c r="C441" s="50"/>
      <c r="D441" s="50"/>
      <c r="E441" s="50"/>
    </row>
    <row r="442" spans="3:5" s="49" customFormat="1" x14ac:dyDescent="0.2">
      <c r="C442" s="50"/>
      <c r="D442" s="50"/>
      <c r="E442" s="50"/>
    </row>
    <row r="443" spans="3:5" s="49" customFormat="1" x14ac:dyDescent="0.2">
      <c r="C443" s="50"/>
      <c r="D443" s="50"/>
      <c r="E443" s="50"/>
    </row>
    <row r="444" spans="3:5" s="49" customFormat="1" x14ac:dyDescent="0.2">
      <c r="C444" s="50"/>
      <c r="D444" s="50"/>
      <c r="E444" s="50"/>
    </row>
    <row r="445" spans="3:5" s="49" customFormat="1" x14ac:dyDescent="0.2">
      <c r="C445" s="50"/>
      <c r="D445" s="50"/>
      <c r="E445" s="50"/>
    </row>
    <row r="446" spans="3:5" s="49" customFormat="1" x14ac:dyDescent="0.2">
      <c r="C446" s="50"/>
      <c r="D446" s="50"/>
      <c r="E446" s="50"/>
    </row>
    <row r="447" spans="3:5" s="49" customFormat="1" x14ac:dyDescent="0.2">
      <c r="C447" s="50"/>
      <c r="D447" s="50"/>
      <c r="E447" s="50"/>
    </row>
    <row r="448" spans="3:5" s="49" customFormat="1" x14ac:dyDescent="0.2">
      <c r="C448" s="50"/>
      <c r="D448" s="50"/>
      <c r="E448" s="50"/>
    </row>
    <row r="449" spans="3:5" s="49" customFormat="1" x14ac:dyDescent="0.2">
      <c r="C449" s="50"/>
      <c r="D449" s="50"/>
      <c r="E449" s="50"/>
    </row>
    <row r="450" spans="3:5" s="49" customFormat="1" x14ac:dyDescent="0.2">
      <c r="C450" s="50"/>
      <c r="D450" s="50"/>
      <c r="E450" s="50"/>
    </row>
    <row r="451" spans="3:5" s="49" customFormat="1" x14ac:dyDescent="0.2">
      <c r="C451" s="50"/>
      <c r="D451" s="50"/>
      <c r="E451" s="50"/>
    </row>
    <row r="452" spans="3:5" s="49" customFormat="1" x14ac:dyDescent="0.2">
      <c r="C452" s="50"/>
      <c r="D452" s="50"/>
      <c r="E452" s="50"/>
    </row>
    <row r="453" spans="3:5" s="49" customFormat="1" x14ac:dyDescent="0.2">
      <c r="C453" s="50"/>
      <c r="D453" s="50"/>
      <c r="E453" s="50"/>
    </row>
    <row r="454" spans="3:5" s="49" customFormat="1" x14ac:dyDescent="0.2">
      <c r="C454" s="50"/>
      <c r="D454" s="50"/>
      <c r="E454" s="50"/>
    </row>
    <row r="455" spans="3:5" s="49" customFormat="1" x14ac:dyDescent="0.2">
      <c r="C455" s="50"/>
      <c r="D455" s="50"/>
      <c r="E455" s="50"/>
    </row>
    <row r="456" spans="3:5" s="49" customFormat="1" x14ac:dyDescent="0.2">
      <c r="C456" s="50"/>
      <c r="D456" s="50"/>
      <c r="E456" s="50"/>
    </row>
    <row r="457" spans="3:5" s="49" customFormat="1" x14ac:dyDescent="0.2">
      <c r="C457" s="50"/>
      <c r="D457" s="50"/>
      <c r="E457" s="50"/>
    </row>
    <row r="458" spans="3:5" s="49" customFormat="1" x14ac:dyDescent="0.2">
      <c r="C458" s="50"/>
      <c r="D458" s="50"/>
      <c r="E458" s="50"/>
    </row>
    <row r="459" spans="3:5" s="49" customFormat="1" x14ac:dyDescent="0.2">
      <c r="C459" s="50"/>
      <c r="D459" s="50"/>
      <c r="E459" s="50"/>
    </row>
    <row r="460" spans="3:5" s="49" customFormat="1" x14ac:dyDescent="0.2">
      <c r="C460" s="50"/>
      <c r="D460" s="50"/>
      <c r="E460" s="50"/>
    </row>
    <row r="461" spans="3:5" s="49" customFormat="1" x14ac:dyDescent="0.2">
      <c r="C461" s="50"/>
      <c r="D461" s="50"/>
      <c r="E461" s="50"/>
    </row>
    <row r="462" spans="3:5" s="49" customFormat="1" x14ac:dyDescent="0.2">
      <c r="C462" s="50"/>
      <c r="D462" s="50"/>
      <c r="E462" s="50"/>
    </row>
    <row r="463" spans="3:5" s="49" customFormat="1" x14ac:dyDescent="0.2">
      <c r="C463" s="50"/>
      <c r="D463" s="50"/>
      <c r="E463" s="50"/>
    </row>
    <row r="464" spans="3:5" s="49" customFormat="1" x14ac:dyDescent="0.2">
      <c r="C464" s="50"/>
      <c r="D464" s="50"/>
      <c r="E464" s="50"/>
    </row>
    <row r="465" spans="3:5" s="49" customFormat="1" x14ac:dyDescent="0.2">
      <c r="C465" s="50"/>
      <c r="D465" s="50"/>
      <c r="E465" s="50"/>
    </row>
    <row r="466" spans="3:5" s="49" customFormat="1" x14ac:dyDescent="0.2">
      <c r="C466" s="50"/>
      <c r="D466" s="50"/>
      <c r="E466" s="50"/>
    </row>
    <row r="467" spans="3:5" s="49" customFormat="1" x14ac:dyDescent="0.2">
      <c r="C467" s="50"/>
      <c r="D467" s="50"/>
      <c r="E467" s="50"/>
    </row>
    <row r="468" spans="3:5" s="49" customFormat="1" x14ac:dyDescent="0.2">
      <c r="C468" s="50"/>
      <c r="D468" s="50"/>
      <c r="E468" s="50"/>
    </row>
    <row r="469" spans="3:5" s="49" customFormat="1" x14ac:dyDescent="0.2">
      <c r="C469" s="50"/>
      <c r="D469" s="50"/>
      <c r="E469" s="50"/>
    </row>
    <row r="470" spans="3:5" s="49" customFormat="1" x14ac:dyDescent="0.2">
      <c r="C470" s="50"/>
      <c r="D470" s="50"/>
      <c r="E470" s="50"/>
    </row>
    <row r="471" spans="3:5" s="49" customFormat="1" x14ac:dyDescent="0.2">
      <c r="C471" s="50"/>
      <c r="D471" s="50"/>
      <c r="E471" s="50"/>
    </row>
    <row r="472" spans="3:5" s="49" customFormat="1" x14ac:dyDescent="0.2">
      <c r="C472" s="50"/>
      <c r="D472" s="50"/>
      <c r="E472" s="50"/>
    </row>
    <row r="473" spans="3:5" s="49" customFormat="1" x14ac:dyDescent="0.2">
      <c r="C473" s="50"/>
      <c r="D473" s="50"/>
      <c r="E473" s="50"/>
    </row>
    <row r="474" spans="3:5" s="49" customFormat="1" x14ac:dyDescent="0.2">
      <c r="C474" s="50"/>
      <c r="D474" s="50"/>
      <c r="E474" s="50"/>
    </row>
    <row r="475" spans="3:5" s="49" customFormat="1" x14ac:dyDescent="0.2">
      <c r="C475" s="50"/>
      <c r="D475" s="50"/>
      <c r="E475" s="50"/>
    </row>
    <row r="476" spans="3:5" s="49" customFormat="1" x14ac:dyDescent="0.2">
      <c r="C476" s="50"/>
      <c r="D476" s="50"/>
      <c r="E476" s="50"/>
    </row>
    <row r="477" spans="3:5" s="49" customFormat="1" x14ac:dyDescent="0.2">
      <c r="C477" s="50"/>
      <c r="D477" s="50"/>
      <c r="E477" s="50"/>
    </row>
    <row r="478" spans="3:5" s="49" customFormat="1" x14ac:dyDescent="0.2">
      <c r="C478" s="50"/>
      <c r="D478" s="50"/>
      <c r="E478" s="50"/>
    </row>
    <row r="479" spans="3:5" s="49" customFormat="1" x14ac:dyDescent="0.2">
      <c r="C479" s="50"/>
      <c r="D479" s="50"/>
      <c r="E479" s="50"/>
    </row>
    <row r="480" spans="3:5" s="49" customFormat="1" x14ac:dyDescent="0.2">
      <c r="C480" s="50"/>
      <c r="D480" s="50"/>
      <c r="E480" s="50"/>
    </row>
    <row r="481" spans="3:5" s="49" customFormat="1" x14ac:dyDescent="0.2">
      <c r="C481" s="50"/>
      <c r="D481" s="50"/>
      <c r="E481" s="50"/>
    </row>
    <row r="482" spans="3:5" s="49" customFormat="1" x14ac:dyDescent="0.2">
      <c r="C482" s="50"/>
      <c r="D482" s="50"/>
      <c r="E482" s="50"/>
    </row>
    <row r="483" spans="3:5" s="49" customFormat="1" x14ac:dyDescent="0.2">
      <c r="C483" s="50"/>
      <c r="D483" s="50"/>
      <c r="E483" s="50"/>
    </row>
    <row r="484" spans="3:5" s="49" customFormat="1" x14ac:dyDescent="0.2">
      <c r="C484" s="50"/>
      <c r="D484" s="50"/>
      <c r="E484" s="50"/>
    </row>
    <row r="485" spans="3:5" s="49" customFormat="1" x14ac:dyDescent="0.2">
      <c r="C485" s="50"/>
      <c r="D485" s="50"/>
      <c r="E485" s="50"/>
    </row>
    <row r="486" spans="3:5" s="49" customFormat="1" x14ac:dyDescent="0.2">
      <c r="C486" s="50"/>
      <c r="D486" s="50"/>
      <c r="E486" s="50"/>
    </row>
    <row r="487" spans="3:5" s="49" customFormat="1" x14ac:dyDescent="0.2">
      <c r="C487" s="50"/>
      <c r="D487" s="50"/>
      <c r="E487" s="50"/>
    </row>
    <row r="488" spans="3:5" s="49" customFormat="1" x14ac:dyDescent="0.2">
      <c r="C488" s="50"/>
      <c r="D488" s="50"/>
      <c r="E488" s="50"/>
    </row>
    <row r="489" spans="3:5" s="49" customFormat="1" x14ac:dyDescent="0.2">
      <c r="C489" s="50"/>
      <c r="D489" s="50"/>
      <c r="E489" s="50"/>
    </row>
    <row r="490" spans="3:5" s="49" customFormat="1" x14ac:dyDescent="0.2">
      <c r="C490" s="50"/>
      <c r="D490" s="50"/>
      <c r="E490" s="50"/>
    </row>
    <row r="491" spans="3:5" s="49" customFormat="1" x14ac:dyDescent="0.2">
      <c r="C491" s="50"/>
      <c r="D491" s="50"/>
      <c r="E491" s="50"/>
    </row>
    <row r="492" spans="3:5" s="49" customFormat="1" x14ac:dyDescent="0.2">
      <c r="C492" s="50"/>
      <c r="D492" s="50"/>
      <c r="E492" s="50"/>
    </row>
    <row r="493" spans="3:5" s="49" customFormat="1" x14ac:dyDescent="0.2">
      <c r="C493" s="50"/>
      <c r="D493" s="50"/>
      <c r="E493" s="50"/>
    </row>
    <row r="494" spans="3:5" s="49" customFormat="1" x14ac:dyDescent="0.2">
      <c r="C494" s="50"/>
      <c r="D494" s="50"/>
      <c r="E494" s="50"/>
    </row>
    <row r="495" spans="3:5" s="49" customFormat="1" x14ac:dyDescent="0.2">
      <c r="C495" s="50"/>
      <c r="D495" s="50"/>
      <c r="E495" s="50"/>
    </row>
    <row r="496" spans="3:5" s="49" customFormat="1" x14ac:dyDescent="0.2">
      <c r="C496" s="50"/>
      <c r="D496" s="50"/>
      <c r="E496" s="50"/>
    </row>
    <row r="497" spans="3:5" s="49" customFormat="1" x14ac:dyDescent="0.2">
      <c r="C497" s="50"/>
      <c r="D497" s="50"/>
      <c r="E497" s="50"/>
    </row>
    <row r="498" spans="3:5" s="49" customFormat="1" x14ac:dyDescent="0.2">
      <c r="C498" s="50"/>
      <c r="D498" s="50"/>
      <c r="E498" s="50"/>
    </row>
    <row r="499" spans="3:5" s="49" customFormat="1" x14ac:dyDescent="0.2">
      <c r="C499" s="50"/>
      <c r="D499" s="50"/>
      <c r="E499" s="50"/>
    </row>
    <row r="500" spans="3:5" s="49" customFormat="1" x14ac:dyDescent="0.2">
      <c r="C500" s="50"/>
      <c r="D500" s="50"/>
      <c r="E500" s="50"/>
    </row>
    <row r="501" spans="3:5" s="49" customFormat="1" x14ac:dyDescent="0.2">
      <c r="C501" s="50"/>
      <c r="D501" s="50"/>
      <c r="E501" s="50"/>
    </row>
    <row r="502" spans="3:5" s="49" customFormat="1" x14ac:dyDescent="0.2">
      <c r="C502" s="50"/>
      <c r="D502" s="50"/>
      <c r="E502" s="50"/>
    </row>
    <row r="503" spans="3:5" s="49" customFormat="1" x14ac:dyDescent="0.2">
      <c r="C503" s="50"/>
      <c r="D503" s="50"/>
      <c r="E503" s="50"/>
    </row>
    <row r="504" spans="3:5" s="49" customFormat="1" x14ac:dyDescent="0.2">
      <c r="C504" s="50"/>
      <c r="D504" s="50"/>
      <c r="E504" s="50"/>
    </row>
    <row r="505" spans="3:5" s="49" customFormat="1" x14ac:dyDescent="0.2">
      <c r="C505" s="50"/>
      <c r="D505" s="50"/>
      <c r="E505" s="50"/>
    </row>
    <row r="506" spans="3:5" s="49" customFormat="1" x14ac:dyDescent="0.2">
      <c r="C506" s="50"/>
      <c r="D506" s="50"/>
      <c r="E506" s="50"/>
    </row>
    <row r="507" spans="3:5" s="49" customFormat="1" x14ac:dyDescent="0.2">
      <c r="C507" s="50"/>
      <c r="D507" s="50"/>
      <c r="E507" s="50"/>
    </row>
    <row r="508" spans="3:5" s="49" customFormat="1" x14ac:dyDescent="0.2">
      <c r="C508" s="50"/>
      <c r="D508" s="50"/>
      <c r="E508" s="50"/>
    </row>
    <row r="509" spans="3:5" s="49" customFormat="1" x14ac:dyDescent="0.2">
      <c r="C509" s="50"/>
      <c r="D509" s="50"/>
      <c r="E509" s="50"/>
    </row>
    <row r="510" spans="3:5" s="49" customFormat="1" x14ac:dyDescent="0.2">
      <c r="C510" s="50"/>
      <c r="D510" s="50"/>
      <c r="E510" s="50"/>
    </row>
    <row r="511" spans="3:5" s="49" customFormat="1" x14ac:dyDescent="0.2">
      <c r="C511" s="50"/>
      <c r="D511" s="50"/>
      <c r="E511" s="50"/>
    </row>
    <row r="512" spans="3:5" s="49" customFormat="1" x14ac:dyDescent="0.2">
      <c r="C512" s="50"/>
      <c r="D512" s="50"/>
      <c r="E512" s="50"/>
    </row>
    <row r="513" spans="3:5" s="49" customFormat="1" x14ac:dyDescent="0.2">
      <c r="C513" s="50"/>
      <c r="D513" s="50"/>
      <c r="E513" s="50"/>
    </row>
    <row r="514" spans="3:5" s="49" customFormat="1" x14ac:dyDescent="0.2">
      <c r="C514" s="50"/>
      <c r="D514" s="50"/>
      <c r="E514" s="50"/>
    </row>
    <row r="515" spans="3:5" s="49" customFormat="1" x14ac:dyDescent="0.2">
      <c r="C515" s="50"/>
      <c r="D515" s="50"/>
      <c r="E515" s="50"/>
    </row>
    <row r="516" spans="3:5" s="49" customFormat="1" x14ac:dyDescent="0.2">
      <c r="C516" s="50"/>
      <c r="D516" s="50"/>
      <c r="E516" s="50"/>
    </row>
    <row r="517" spans="3:5" s="49" customFormat="1" x14ac:dyDescent="0.2">
      <c r="C517" s="50"/>
      <c r="D517" s="50"/>
      <c r="E517" s="50"/>
    </row>
    <row r="518" spans="3:5" s="49" customFormat="1" x14ac:dyDescent="0.2">
      <c r="C518" s="50"/>
      <c r="D518" s="50"/>
      <c r="E518" s="50"/>
    </row>
    <row r="519" spans="3:5" s="49" customFormat="1" x14ac:dyDescent="0.2">
      <c r="C519" s="50"/>
      <c r="D519" s="50"/>
      <c r="E519" s="50"/>
    </row>
    <row r="520" spans="3:5" s="49" customFormat="1" x14ac:dyDescent="0.2">
      <c r="C520" s="50"/>
      <c r="D520" s="50"/>
      <c r="E520" s="50"/>
    </row>
    <row r="521" spans="3:5" s="49" customFormat="1" x14ac:dyDescent="0.2">
      <c r="C521" s="50"/>
      <c r="D521" s="50"/>
      <c r="E521" s="50"/>
    </row>
    <row r="522" spans="3:5" s="49" customFormat="1" x14ac:dyDescent="0.2">
      <c r="C522" s="50"/>
      <c r="D522" s="50"/>
      <c r="E522" s="50"/>
    </row>
    <row r="523" spans="3:5" s="49" customFormat="1" x14ac:dyDescent="0.2">
      <c r="C523" s="50"/>
      <c r="D523" s="50"/>
      <c r="E523" s="50"/>
    </row>
    <row r="524" spans="3:5" s="49" customFormat="1" x14ac:dyDescent="0.2">
      <c r="C524" s="50"/>
      <c r="D524" s="50"/>
      <c r="E524" s="50"/>
    </row>
    <row r="525" spans="3:5" s="49" customFormat="1" x14ac:dyDescent="0.2">
      <c r="C525" s="50"/>
      <c r="D525" s="50"/>
      <c r="E525" s="50"/>
    </row>
    <row r="526" spans="3:5" s="49" customFormat="1" x14ac:dyDescent="0.2">
      <c r="C526" s="50"/>
      <c r="D526" s="50"/>
      <c r="E526" s="50"/>
    </row>
    <row r="527" spans="3:5" s="49" customFormat="1" x14ac:dyDescent="0.2">
      <c r="C527" s="50"/>
      <c r="D527" s="50"/>
      <c r="E527" s="50"/>
    </row>
    <row r="528" spans="3:5" s="49" customFormat="1" x14ac:dyDescent="0.2">
      <c r="C528" s="50"/>
      <c r="D528" s="50"/>
      <c r="E528" s="50"/>
    </row>
    <row r="529" spans="3:5" s="49" customFormat="1" x14ac:dyDescent="0.2">
      <c r="C529" s="50"/>
      <c r="D529" s="50"/>
      <c r="E529" s="50"/>
    </row>
    <row r="530" spans="3:5" s="49" customFormat="1" x14ac:dyDescent="0.2">
      <c r="C530" s="50"/>
      <c r="D530" s="50"/>
      <c r="E530" s="50"/>
    </row>
    <row r="531" spans="3:5" s="49" customFormat="1" x14ac:dyDescent="0.2">
      <c r="C531" s="50"/>
      <c r="D531" s="50"/>
      <c r="E531" s="50"/>
    </row>
    <row r="532" spans="3:5" s="49" customFormat="1" x14ac:dyDescent="0.2">
      <c r="C532" s="50"/>
      <c r="D532" s="50"/>
      <c r="E532" s="50"/>
    </row>
    <row r="533" spans="3:5" s="49" customFormat="1" x14ac:dyDescent="0.2">
      <c r="C533" s="50"/>
      <c r="D533" s="50"/>
      <c r="E533" s="50"/>
    </row>
    <row r="534" spans="3:5" s="49" customFormat="1" x14ac:dyDescent="0.2">
      <c r="C534" s="50"/>
      <c r="D534" s="50"/>
      <c r="E534" s="50"/>
    </row>
    <row r="535" spans="3:5" s="49" customFormat="1" x14ac:dyDescent="0.2">
      <c r="C535" s="50"/>
      <c r="D535" s="50"/>
      <c r="E535" s="50"/>
    </row>
    <row r="536" spans="3:5" s="49" customFormat="1" x14ac:dyDescent="0.2">
      <c r="C536" s="50"/>
      <c r="D536" s="50"/>
      <c r="E536" s="50"/>
    </row>
    <row r="537" spans="3:5" s="49" customFormat="1" x14ac:dyDescent="0.2">
      <c r="C537" s="50"/>
      <c r="D537" s="50"/>
      <c r="E537" s="50"/>
    </row>
    <row r="538" spans="3:5" s="49" customFormat="1" x14ac:dyDescent="0.2">
      <c r="C538" s="50"/>
      <c r="D538" s="50"/>
      <c r="E538" s="50"/>
    </row>
    <row r="539" spans="3:5" s="49" customFormat="1" x14ac:dyDescent="0.2">
      <c r="C539" s="50"/>
      <c r="D539" s="50"/>
      <c r="E539" s="50"/>
    </row>
    <row r="540" spans="3:5" s="49" customFormat="1" x14ac:dyDescent="0.2">
      <c r="C540" s="50"/>
      <c r="D540" s="50"/>
      <c r="E540" s="50"/>
    </row>
    <row r="541" spans="3:5" s="49" customFormat="1" x14ac:dyDescent="0.2">
      <c r="C541" s="50"/>
      <c r="D541" s="50"/>
      <c r="E541" s="50"/>
    </row>
    <row r="542" spans="3:5" s="49" customFormat="1" x14ac:dyDescent="0.2">
      <c r="C542" s="50"/>
      <c r="D542" s="50"/>
      <c r="E542" s="50"/>
    </row>
    <row r="543" spans="3:5" s="49" customFormat="1" x14ac:dyDescent="0.2">
      <c r="C543" s="50"/>
      <c r="D543" s="50"/>
      <c r="E543" s="50"/>
    </row>
    <row r="544" spans="3:5" s="49" customFormat="1" x14ac:dyDescent="0.2">
      <c r="C544" s="50"/>
      <c r="D544" s="50"/>
      <c r="E544" s="50"/>
    </row>
    <row r="545" spans="3:5" s="49" customFormat="1" x14ac:dyDescent="0.2">
      <c r="C545" s="50"/>
      <c r="D545" s="50"/>
      <c r="E545" s="50"/>
    </row>
    <row r="546" spans="3:5" s="49" customFormat="1" x14ac:dyDescent="0.2">
      <c r="C546" s="50"/>
      <c r="D546" s="50"/>
      <c r="E546" s="50"/>
    </row>
    <row r="547" spans="3:5" s="49" customFormat="1" x14ac:dyDescent="0.2">
      <c r="C547" s="50"/>
      <c r="D547" s="50"/>
      <c r="E547" s="50"/>
    </row>
    <row r="548" spans="3:5" s="49" customFormat="1" x14ac:dyDescent="0.2">
      <c r="C548" s="50"/>
      <c r="D548" s="50"/>
      <c r="E548" s="50"/>
    </row>
    <row r="549" spans="3:5" s="49" customFormat="1" x14ac:dyDescent="0.2">
      <c r="C549" s="50"/>
      <c r="D549" s="50"/>
      <c r="E549" s="50"/>
    </row>
    <row r="550" spans="3:5" s="49" customFormat="1" x14ac:dyDescent="0.2">
      <c r="C550" s="50"/>
      <c r="D550" s="50"/>
      <c r="E550" s="50"/>
    </row>
    <row r="551" spans="3:5" s="49" customFormat="1" x14ac:dyDescent="0.2">
      <c r="C551" s="50"/>
      <c r="D551" s="50"/>
      <c r="E551" s="50"/>
    </row>
    <row r="552" spans="3:5" s="49" customFormat="1" x14ac:dyDescent="0.2">
      <c r="C552" s="50"/>
      <c r="D552" s="50"/>
      <c r="E552" s="50"/>
    </row>
    <row r="553" spans="3:5" s="49" customFormat="1" x14ac:dyDescent="0.2">
      <c r="C553" s="50"/>
      <c r="D553" s="50"/>
      <c r="E553" s="50"/>
    </row>
    <row r="554" spans="3:5" s="49" customFormat="1" x14ac:dyDescent="0.2">
      <c r="C554" s="50"/>
      <c r="D554" s="50"/>
      <c r="E554" s="50"/>
    </row>
    <row r="555" spans="3:5" s="49" customFormat="1" x14ac:dyDescent="0.2">
      <c r="C555" s="50"/>
      <c r="D555" s="50"/>
      <c r="E555" s="50"/>
    </row>
    <row r="556" spans="3:5" s="49" customFormat="1" x14ac:dyDescent="0.2">
      <c r="C556" s="50"/>
      <c r="D556" s="50"/>
      <c r="E556" s="50"/>
    </row>
    <row r="557" spans="3:5" s="49" customFormat="1" x14ac:dyDescent="0.2">
      <c r="C557" s="50"/>
      <c r="D557" s="50"/>
      <c r="E557" s="50"/>
    </row>
    <row r="558" spans="3:5" s="49" customFormat="1" x14ac:dyDescent="0.2">
      <c r="C558" s="50"/>
      <c r="D558" s="50"/>
      <c r="E558" s="50"/>
    </row>
    <row r="559" spans="3:5" s="49" customFormat="1" x14ac:dyDescent="0.2">
      <c r="C559" s="50"/>
      <c r="D559" s="50"/>
      <c r="E559" s="50"/>
    </row>
    <row r="560" spans="3:5" s="49" customFormat="1" x14ac:dyDescent="0.2">
      <c r="C560" s="50"/>
      <c r="D560" s="50"/>
      <c r="E560" s="50"/>
    </row>
    <row r="561" spans="3:5" s="49" customFormat="1" x14ac:dyDescent="0.2">
      <c r="C561" s="50"/>
      <c r="D561" s="50"/>
      <c r="E561" s="50"/>
    </row>
    <row r="562" spans="3:5" s="49" customFormat="1" x14ac:dyDescent="0.2">
      <c r="C562" s="50"/>
      <c r="D562" s="50"/>
      <c r="E562" s="50"/>
    </row>
    <row r="563" spans="3:5" s="49" customFormat="1" x14ac:dyDescent="0.2">
      <c r="C563" s="50"/>
      <c r="D563" s="50"/>
      <c r="E563" s="50"/>
    </row>
    <row r="564" spans="3:5" s="49" customFormat="1" x14ac:dyDescent="0.2">
      <c r="C564" s="50"/>
      <c r="D564" s="50"/>
      <c r="E564" s="50"/>
    </row>
    <row r="565" spans="3:5" s="49" customFormat="1" x14ac:dyDescent="0.2">
      <c r="C565" s="50"/>
      <c r="D565" s="50"/>
      <c r="E565" s="50"/>
    </row>
    <row r="566" spans="3:5" s="49" customFormat="1" x14ac:dyDescent="0.2">
      <c r="C566" s="50"/>
      <c r="D566" s="50"/>
      <c r="E566" s="50"/>
    </row>
    <row r="567" spans="3:5" s="49" customFormat="1" x14ac:dyDescent="0.2">
      <c r="C567" s="50"/>
      <c r="D567" s="50"/>
      <c r="E567" s="50"/>
    </row>
    <row r="568" spans="3:5" s="49" customFormat="1" x14ac:dyDescent="0.2">
      <c r="C568" s="50"/>
      <c r="D568" s="50"/>
      <c r="E568" s="50"/>
    </row>
    <row r="569" spans="3:5" s="49" customFormat="1" x14ac:dyDescent="0.2">
      <c r="C569" s="50"/>
      <c r="D569" s="50"/>
      <c r="E569" s="50"/>
    </row>
    <row r="570" spans="3:5" s="49" customFormat="1" x14ac:dyDescent="0.2">
      <c r="C570" s="50"/>
      <c r="D570" s="50"/>
      <c r="E570" s="50"/>
    </row>
    <row r="571" spans="3:5" s="49" customFormat="1" x14ac:dyDescent="0.2">
      <c r="C571" s="50"/>
      <c r="D571" s="50"/>
      <c r="E571" s="50"/>
    </row>
    <row r="572" spans="3:5" s="49" customFormat="1" x14ac:dyDescent="0.2">
      <c r="C572" s="50"/>
      <c r="D572" s="50"/>
      <c r="E572" s="50"/>
    </row>
    <row r="573" spans="3:5" s="49" customFormat="1" x14ac:dyDescent="0.2">
      <c r="C573" s="50"/>
      <c r="D573" s="50"/>
      <c r="E573" s="50"/>
    </row>
    <row r="574" spans="3:5" s="49" customFormat="1" x14ac:dyDescent="0.2">
      <c r="C574" s="50"/>
      <c r="D574" s="50"/>
      <c r="E574" s="50"/>
    </row>
    <row r="575" spans="3:5" s="49" customFormat="1" x14ac:dyDescent="0.2">
      <c r="C575" s="50"/>
      <c r="D575" s="50"/>
      <c r="E575" s="50"/>
    </row>
    <row r="576" spans="3:5" s="49" customFormat="1" x14ac:dyDescent="0.2">
      <c r="C576" s="50"/>
      <c r="D576" s="50"/>
      <c r="E576" s="50"/>
    </row>
    <row r="577" spans="3:5" s="49" customFormat="1" x14ac:dyDescent="0.2">
      <c r="C577" s="50"/>
      <c r="D577" s="50"/>
      <c r="E577" s="50"/>
    </row>
    <row r="578" spans="3:5" s="49" customFormat="1" x14ac:dyDescent="0.2">
      <c r="C578" s="50"/>
      <c r="D578" s="50"/>
      <c r="E578" s="50"/>
    </row>
    <row r="579" spans="3:5" s="49" customFormat="1" x14ac:dyDescent="0.2">
      <c r="C579" s="50"/>
      <c r="D579" s="50"/>
      <c r="E579" s="50"/>
    </row>
    <row r="580" spans="3:5" s="49" customFormat="1" x14ac:dyDescent="0.2">
      <c r="C580" s="50"/>
      <c r="D580" s="50"/>
      <c r="E580" s="50"/>
    </row>
    <row r="581" spans="3:5" s="49" customFormat="1" x14ac:dyDescent="0.2">
      <c r="C581" s="50"/>
      <c r="D581" s="50"/>
      <c r="E581" s="50"/>
    </row>
    <row r="582" spans="3:5" s="49" customFormat="1" x14ac:dyDescent="0.2">
      <c r="C582" s="50"/>
      <c r="D582" s="50"/>
      <c r="E582" s="50"/>
    </row>
    <row r="583" spans="3:5" s="49" customFormat="1" x14ac:dyDescent="0.2">
      <c r="C583" s="50"/>
      <c r="D583" s="50"/>
      <c r="E583" s="50"/>
    </row>
    <row r="584" spans="3:5" s="49" customFormat="1" x14ac:dyDescent="0.2">
      <c r="C584" s="50"/>
      <c r="D584" s="50"/>
      <c r="E584" s="50"/>
    </row>
    <row r="585" spans="3:5" s="49" customFormat="1" x14ac:dyDescent="0.2">
      <c r="C585" s="50"/>
      <c r="D585" s="50"/>
      <c r="E585" s="50"/>
    </row>
    <row r="586" spans="3:5" s="49" customFormat="1" x14ac:dyDescent="0.2">
      <c r="C586" s="50"/>
      <c r="D586" s="50"/>
      <c r="E586" s="50"/>
    </row>
    <row r="587" spans="3:5" s="49" customFormat="1" x14ac:dyDescent="0.2">
      <c r="C587" s="50"/>
      <c r="D587" s="50"/>
      <c r="E587" s="50"/>
    </row>
    <row r="588" spans="3:5" s="49" customFormat="1" x14ac:dyDescent="0.2">
      <c r="C588" s="50"/>
      <c r="D588" s="50"/>
      <c r="E588" s="50"/>
    </row>
    <row r="589" spans="3:5" s="49" customFormat="1" x14ac:dyDescent="0.2">
      <c r="C589" s="50"/>
      <c r="D589" s="50"/>
      <c r="E589" s="50"/>
    </row>
    <row r="590" spans="3:5" s="49" customFormat="1" x14ac:dyDescent="0.2">
      <c r="C590" s="50"/>
      <c r="D590" s="50"/>
      <c r="E590" s="50"/>
    </row>
    <row r="591" spans="3:5" s="49" customFormat="1" x14ac:dyDescent="0.2">
      <c r="C591" s="50"/>
      <c r="D591" s="50"/>
      <c r="E591" s="50"/>
    </row>
    <row r="592" spans="3:5" s="49" customFormat="1" x14ac:dyDescent="0.2">
      <c r="C592" s="50"/>
      <c r="D592" s="50"/>
      <c r="E592" s="50"/>
    </row>
    <row r="593" spans="3:5" s="49" customFormat="1" x14ac:dyDescent="0.2">
      <c r="C593" s="50"/>
      <c r="D593" s="50"/>
      <c r="E593" s="50"/>
    </row>
    <row r="594" spans="3:5" s="49" customFormat="1" x14ac:dyDescent="0.2">
      <c r="C594" s="50"/>
      <c r="D594" s="50"/>
      <c r="E594" s="50"/>
    </row>
    <row r="595" spans="3:5" s="49" customFormat="1" x14ac:dyDescent="0.2">
      <c r="C595" s="50"/>
      <c r="D595" s="50"/>
      <c r="E595" s="50"/>
    </row>
    <row r="596" spans="3:5" s="49" customFormat="1" x14ac:dyDescent="0.2">
      <c r="C596" s="50"/>
      <c r="D596" s="50"/>
      <c r="E596" s="50"/>
    </row>
    <row r="597" spans="3:5" s="49" customFormat="1" x14ac:dyDescent="0.2">
      <c r="C597" s="50"/>
      <c r="D597" s="50"/>
      <c r="E597" s="50"/>
    </row>
    <row r="598" spans="3:5" s="49" customFormat="1" x14ac:dyDescent="0.2">
      <c r="C598" s="50"/>
      <c r="D598" s="50"/>
      <c r="E598" s="50"/>
    </row>
    <row r="599" spans="3:5" s="49" customFormat="1" x14ac:dyDescent="0.2">
      <c r="C599" s="50"/>
      <c r="D599" s="50"/>
      <c r="E599" s="50"/>
    </row>
    <row r="600" spans="3:5" s="49" customFormat="1" x14ac:dyDescent="0.2">
      <c r="C600" s="50"/>
      <c r="D600" s="50"/>
      <c r="E600" s="50"/>
    </row>
    <row r="601" spans="3:5" s="49" customFormat="1" x14ac:dyDescent="0.2">
      <c r="C601" s="50"/>
      <c r="D601" s="50"/>
      <c r="E601" s="50"/>
    </row>
    <row r="602" spans="3:5" s="49" customFormat="1" x14ac:dyDescent="0.2">
      <c r="C602" s="50"/>
      <c r="D602" s="50"/>
      <c r="E602" s="50"/>
    </row>
    <row r="603" spans="3:5" s="49" customFormat="1" x14ac:dyDescent="0.2">
      <c r="C603" s="50"/>
      <c r="D603" s="50"/>
      <c r="E603" s="50"/>
    </row>
    <row r="604" spans="3:5" s="49" customFormat="1" x14ac:dyDescent="0.2">
      <c r="C604" s="50"/>
      <c r="D604" s="50"/>
      <c r="E604" s="50"/>
    </row>
    <row r="605" spans="3:5" s="49" customFormat="1" x14ac:dyDescent="0.2">
      <c r="C605" s="50"/>
      <c r="D605" s="50"/>
      <c r="E605" s="50"/>
    </row>
    <row r="606" spans="3:5" s="49" customFormat="1" x14ac:dyDescent="0.2">
      <c r="C606" s="50"/>
      <c r="D606" s="50"/>
      <c r="E606" s="50"/>
    </row>
    <row r="607" spans="3:5" s="49" customFormat="1" x14ac:dyDescent="0.2">
      <c r="C607" s="50"/>
      <c r="D607" s="50"/>
      <c r="E607" s="50"/>
    </row>
    <row r="608" spans="3:5" s="49" customFormat="1" x14ac:dyDescent="0.2">
      <c r="C608" s="50"/>
      <c r="D608" s="50"/>
      <c r="E608" s="50"/>
    </row>
    <row r="609" spans="3:5" s="49" customFormat="1" x14ac:dyDescent="0.2">
      <c r="C609" s="50"/>
      <c r="D609" s="50"/>
      <c r="E609" s="50"/>
    </row>
    <row r="610" spans="3:5" s="49" customFormat="1" x14ac:dyDescent="0.2">
      <c r="C610" s="50"/>
      <c r="D610" s="50"/>
      <c r="E610" s="50"/>
    </row>
    <row r="611" spans="3:5" s="49" customFormat="1" x14ac:dyDescent="0.2">
      <c r="C611" s="50"/>
      <c r="D611" s="50"/>
      <c r="E611" s="50"/>
    </row>
    <row r="612" spans="3:5" s="49" customFormat="1" x14ac:dyDescent="0.2">
      <c r="C612" s="50"/>
      <c r="D612" s="50"/>
      <c r="E612" s="50"/>
    </row>
    <row r="613" spans="3:5" s="49" customFormat="1" x14ac:dyDescent="0.2">
      <c r="C613" s="50"/>
      <c r="D613" s="50"/>
      <c r="E613" s="50"/>
    </row>
    <row r="614" spans="3:5" s="49" customFormat="1" x14ac:dyDescent="0.2">
      <c r="C614" s="50"/>
      <c r="D614" s="50"/>
      <c r="E614" s="50"/>
    </row>
    <row r="615" spans="3:5" s="49" customFormat="1" x14ac:dyDescent="0.2">
      <c r="C615" s="50"/>
      <c r="D615" s="50"/>
      <c r="E615" s="50"/>
    </row>
    <row r="616" spans="3:5" s="49" customFormat="1" x14ac:dyDescent="0.2">
      <c r="C616" s="50"/>
      <c r="D616" s="50"/>
      <c r="E616" s="50"/>
    </row>
    <row r="617" spans="3:5" s="49" customFormat="1" x14ac:dyDescent="0.2">
      <c r="C617" s="50"/>
      <c r="D617" s="50"/>
      <c r="E617" s="50"/>
    </row>
    <row r="618" spans="3:5" s="49" customFormat="1" x14ac:dyDescent="0.2">
      <c r="C618" s="50"/>
      <c r="D618" s="50"/>
      <c r="E618" s="50"/>
    </row>
    <row r="619" spans="3:5" s="49" customFormat="1" x14ac:dyDescent="0.2">
      <c r="C619" s="50"/>
      <c r="D619" s="50"/>
      <c r="E619" s="50"/>
    </row>
    <row r="620" spans="3:5" s="49" customFormat="1" x14ac:dyDescent="0.2">
      <c r="C620" s="50"/>
      <c r="D620" s="50"/>
      <c r="E620" s="50"/>
    </row>
    <row r="621" spans="3:5" s="49" customFormat="1" x14ac:dyDescent="0.2">
      <c r="C621" s="50"/>
      <c r="D621" s="50"/>
      <c r="E621" s="50"/>
    </row>
    <row r="622" spans="3:5" s="49" customFormat="1" x14ac:dyDescent="0.2">
      <c r="C622" s="50"/>
      <c r="D622" s="50"/>
      <c r="E622" s="50"/>
    </row>
    <row r="623" spans="3:5" s="49" customFormat="1" x14ac:dyDescent="0.2">
      <c r="C623" s="50"/>
      <c r="D623" s="50"/>
      <c r="E623" s="50"/>
    </row>
    <row r="624" spans="3:5" s="49" customFormat="1" x14ac:dyDescent="0.2">
      <c r="C624" s="50"/>
      <c r="D624" s="50"/>
      <c r="E624" s="50"/>
    </row>
    <row r="625" spans="3:5" s="49" customFormat="1" x14ac:dyDescent="0.2">
      <c r="C625" s="50"/>
      <c r="D625" s="50"/>
      <c r="E625" s="50"/>
    </row>
    <row r="626" spans="3:5" s="49" customFormat="1" x14ac:dyDescent="0.2">
      <c r="C626" s="50"/>
      <c r="D626" s="50"/>
      <c r="E626" s="50"/>
    </row>
    <row r="627" spans="3:5" s="49" customFormat="1" x14ac:dyDescent="0.2">
      <c r="C627" s="50"/>
      <c r="D627" s="50"/>
      <c r="E627" s="50"/>
    </row>
    <row r="628" spans="3:5" s="49" customFormat="1" x14ac:dyDescent="0.2">
      <c r="C628" s="50"/>
      <c r="D628" s="50"/>
      <c r="E628" s="50"/>
    </row>
    <row r="629" spans="3:5" s="49" customFormat="1" x14ac:dyDescent="0.2">
      <c r="C629" s="50"/>
      <c r="D629" s="50"/>
      <c r="E629" s="50"/>
    </row>
    <row r="630" spans="3:5" s="49" customFormat="1" x14ac:dyDescent="0.2">
      <c r="C630" s="50"/>
      <c r="D630" s="50"/>
      <c r="E630" s="50"/>
    </row>
    <row r="631" spans="3:5" s="49" customFormat="1" x14ac:dyDescent="0.2">
      <c r="C631" s="50"/>
      <c r="D631" s="50"/>
      <c r="E631" s="50"/>
    </row>
    <row r="632" spans="3:5" s="49" customFormat="1" x14ac:dyDescent="0.2">
      <c r="C632" s="50"/>
      <c r="D632" s="50"/>
      <c r="E632" s="50"/>
    </row>
    <row r="633" spans="3:5" s="49" customFormat="1" x14ac:dyDescent="0.2">
      <c r="C633" s="50"/>
      <c r="D633" s="50"/>
      <c r="E633" s="50"/>
    </row>
    <row r="634" spans="3:5" s="49" customFormat="1" x14ac:dyDescent="0.2">
      <c r="C634" s="50"/>
      <c r="D634" s="50"/>
      <c r="E634" s="50"/>
    </row>
    <row r="635" spans="3:5" s="49" customFormat="1" x14ac:dyDescent="0.2">
      <c r="C635" s="50"/>
      <c r="D635" s="50"/>
      <c r="E635" s="50"/>
    </row>
    <row r="636" spans="3:5" s="49" customFormat="1" x14ac:dyDescent="0.2">
      <c r="C636" s="50"/>
      <c r="D636" s="50"/>
      <c r="E636" s="50"/>
    </row>
    <row r="637" spans="3:5" s="49" customFormat="1" x14ac:dyDescent="0.2">
      <c r="C637" s="50"/>
      <c r="D637" s="50"/>
      <c r="E637" s="50"/>
    </row>
    <row r="638" spans="3:5" s="49" customFormat="1" x14ac:dyDescent="0.2">
      <c r="C638" s="50"/>
      <c r="D638" s="50"/>
      <c r="E638" s="50"/>
    </row>
    <row r="639" spans="3:5" s="49" customFormat="1" x14ac:dyDescent="0.2">
      <c r="C639" s="50"/>
      <c r="D639" s="50"/>
      <c r="E639" s="50"/>
    </row>
    <row r="640" spans="3:5" s="49" customFormat="1" x14ac:dyDescent="0.2">
      <c r="C640" s="50"/>
      <c r="D640" s="50"/>
      <c r="E640" s="50"/>
    </row>
    <row r="641" spans="3:5" s="49" customFormat="1" x14ac:dyDescent="0.2">
      <c r="C641" s="50"/>
      <c r="D641" s="50"/>
      <c r="E641" s="50"/>
    </row>
    <row r="642" spans="3:5" s="49" customFormat="1" x14ac:dyDescent="0.2">
      <c r="C642" s="50"/>
      <c r="D642" s="50"/>
      <c r="E642" s="50"/>
    </row>
    <row r="643" spans="3:5" s="49" customFormat="1" x14ac:dyDescent="0.2">
      <c r="C643" s="50"/>
      <c r="D643" s="50"/>
      <c r="E643" s="50"/>
    </row>
    <row r="644" spans="3:5" s="49" customFormat="1" x14ac:dyDescent="0.2">
      <c r="C644" s="50"/>
      <c r="D644" s="50"/>
      <c r="E644" s="50"/>
    </row>
    <row r="645" spans="3:5" s="49" customFormat="1" x14ac:dyDescent="0.2">
      <c r="C645" s="50"/>
      <c r="D645" s="50"/>
      <c r="E645" s="50"/>
    </row>
    <row r="646" spans="3:5" s="49" customFormat="1" x14ac:dyDescent="0.2">
      <c r="C646" s="50"/>
      <c r="D646" s="50"/>
      <c r="E646" s="50"/>
    </row>
    <row r="647" spans="3:5" s="49" customFormat="1" x14ac:dyDescent="0.2">
      <c r="C647" s="50"/>
      <c r="D647" s="50"/>
      <c r="E647" s="50"/>
    </row>
    <row r="648" spans="3:5" s="49" customFormat="1" x14ac:dyDescent="0.2">
      <c r="C648" s="50"/>
      <c r="D648" s="50"/>
      <c r="E648" s="50"/>
    </row>
    <row r="649" spans="3:5" s="49" customFormat="1" x14ac:dyDescent="0.2">
      <c r="C649" s="50"/>
      <c r="D649" s="50"/>
      <c r="E649" s="50"/>
    </row>
    <row r="650" spans="3:5" s="49" customFormat="1" x14ac:dyDescent="0.2">
      <c r="C650" s="50"/>
      <c r="D650" s="50"/>
      <c r="E650" s="50"/>
    </row>
    <row r="651" spans="3:5" s="49" customFormat="1" x14ac:dyDescent="0.2">
      <c r="C651" s="50"/>
      <c r="D651" s="50"/>
      <c r="E651" s="50"/>
    </row>
    <row r="652" spans="3:5" s="49" customFormat="1" x14ac:dyDescent="0.2">
      <c r="C652" s="50"/>
      <c r="D652" s="50"/>
      <c r="E652" s="50"/>
    </row>
    <row r="653" spans="3:5" s="49" customFormat="1" x14ac:dyDescent="0.2">
      <c r="C653" s="50"/>
      <c r="D653" s="50"/>
      <c r="E653" s="50"/>
    </row>
    <row r="654" spans="3:5" s="49" customFormat="1" x14ac:dyDescent="0.2">
      <c r="C654" s="50"/>
      <c r="D654" s="50"/>
      <c r="E654" s="50"/>
    </row>
    <row r="655" spans="3:5" s="49" customFormat="1" x14ac:dyDescent="0.2">
      <c r="C655" s="50"/>
      <c r="D655" s="50"/>
      <c r="E655" s="50"/>
    </row>
    <row r="656" spans="3:5" s="49" customFormat="1" x14ac:dyDescent="0.2">
      <c r="C656" s="50"/>
      <c r="D656" s="50"/>
      <c r="E656" s="50"/>
    </row>
    <row r="657" spans="3:5" s="49" customFormat="1" x14ac:dyDescent="0.2">
      <c r="C657" s="50"/>
      <c r="D657" s="50"/>
      <c r="E657" s="50"/>
    </row>
    <row r="658" spans="3:5" s="49" customFormat="1" x14ac:dyDescent="0.2">
      <c r="C658" s="50"/>
      <c r="D658" s="50"/>
      <c r="E658" s="50"/>
    </row>
    <row r="659" spans="3:5" s="49" customFormat="1" x14ac:dyDescent="0.2">
      <c r="C659" s="50"/>
      <c r="D659" s="50"/>
      <c r="E659" s="50"/>
    </row>
    <row r="660" spans="3:5" s="49" customFormat="1" x14ac:dyDescent="0.2">
      <c r="C660" s="50"/>
      <c r="D660" s="50"/>
      <c r="E660" s="50"/>
    </row>
    <row r="661" spans="3:5" s="49" customFormat="1" x14ac:dyDescent="0.2">
      <c r="C661" s="50"/>
      <c r="D661" s="50"/>
      <c r="E661" s="50"/>
    </row>
    <row r="662" spans="3:5" s="49" customFormat="1" x14ac:dyDescent="0.2">
      <c r="C662" s="50"/>
      <c r="D662" s="50"/>
      <c r="E662" s="50"/>
    </row>
    <row r="663" spans="3:5" s="49" customFormat="1" x14ac:dyDescent="0.2">
      <c r="C663" s="50"/>
      <c r="D663" s="50"/>
      <c r="E663" s="50"/>
    </row>
    <row r="664" spans="3:5" s="49" customFormat="1" x14ac:dyDescent="0.2">
      <c r="C664" s="50"/>
      <c r="D664" s="50"/>
      <c r="E664" s="50"/>
    </row>
    <row r="665" spans="3:5" s="49" customFormat="1" x14ac:dyDescent="0.2">
      <c r="C665" s="50"/>
      <c r="D665" s="50"/>
      <c r="E665" s="50"/>
    </row>
    <row r="666" spans="3:5" s="49" customFormat="1" x14ac:dyDescent="0.2">
      <c r="C666" s="50"/>
      <c r="D666" s="50"/>
      <c r="E666" s="50"/>
    </row>
    <row r="667" spans="3:5" s="49" customFormat="1" x14ac:dyDescent="0.2">
      <c r="C667" s="50"/>
      <c r="D667" s="50"/>
      <c r="E667" s="50"/>
    </row>
    <row r="668" spans="3:5" s="49" customFormat="1" x14ac:dyDescent="0.2">
      <c r="C668" s="50"/>
      <c r="D668" s="50"/>
      <c r="E668" s="50"/>
    </row>
    <row r="669" spans="3:5" s="49" customFormat="1" x14ac:dyDescent="0.2">
      <c r="C669" s="50"/>
      <c r="D669" s="50"/>
      <c r="E669" s="50"/>
    </row>
    <row r="670" spans="3:5" s="49" customFormat="1" x14ac:dyDescent="0.2">
      <c r="C670" s="50"/>
      <c r="D670" s="50"/>
      <c r="E670" s="50"/>
    </row>
    <row r="671" spans="3:5" s="49" customFormat="1" x14ac:dyDescent="0.2">
      <c r="C671" s="50"/>
      <c r="D671" s="50"/>
      <c r="E671" s="50"/>
    </row>
    <row r="672" spans="3:5" s="49" customFormat="1" x14ac:dyDescent="0.2">
      <c r="C672" s="50"/>
      <c r="D672" s="50"/>
      <c r="E672" s="50"/>
    </row>
    <row r="673" spans="3:5" s="49" customFormat="1" x14ac:dyDescent="0.2">
      <c r="C673" s="50"/>
      <c r="D673" s="50"/>
      <c r="E673" s="50"/>
    </row>
    <row r="674" spans="3:5" s="49" customFormat="1" x14ac:dyDescent="0.2">
      <c r="C674" s="50"/>
      <c r="D674" s="50"/>
      <c r="E674" s="50"/>
    </row>
    <row r="675" spans="3:5" s="49" customFormat="1" x14ac:dyDescent="0.2">
      <c r="C675" s="50"/>
      <c r="D675" s="50"/>
      <c r="E675" s="50"/>
    </row>
    <row r="676" spans="3:5" s="49" customFormat="1" x14ac:dyDescent="0.2">
      <c r="C676" s="50"/>
      <c r="D676" s="50"/>
      <c r="E676" s="50"/>
    </row>
    <row r="677" spans="3:5" s="49" customFormat="1" x14ac:dyDescent="0.2">
      <c r="C677" s="50"/>
      <c r="D677" s="50"/>
      <c r="E677" s="50"/>
    </row>
    <row r="678" spans="3:5" s="49" customFormat="1" x14ac:dyDescent="0.2">
      <c r="C678" s="50"/>
      <c r="D678" s="50"/>
      <c r="E678" s="50"/>
    </row>
    <row r="679" spans="3:5" s="49" customFormat="1" x14ac:dyDescent="0.2">
      <c r="C679" s="50"/>
      <c r="D679" s="50"/>
      <c r="E679" s="50"/>
    </row>
    <row r="680" spans="3:5" s="49" customFormat="1" x14ac:dyDescent="0.2">
      <c r="C680" s="50"/>
      <c r="D680" s="50"/>
      <c r="E680" s="50"/>
    </row>
    <row r="681" spans="3:5" s="49" customFormat="1" x14ac:dyDescent="0.2">
      <c r="C681" s="50"/>
      <c r="D681" s="50"/>
      <c r="E681" s="50"/>
    </row>
    <row r="682" spans="3:5" s="49" customFormat="1" x14ac:dyDescent="0.2">
      <c r="C682" s="50"/>
      <c r="D682" s="50"/>
      <c r="E682" s="50"/>
    </row>
    <row r="683" spans="3:5" s="49" customFormat="1" x14ac:dyDescent="0.2">
      <c r="C683" s="50"/>
      <c r="D683" s="50"/>
      <c r="E683" s="50"/>
    </row>
    <row r="684" spans="3:5" s="49" customFormat="1" x14ac:dyDescent="0.2">
      <c r="C684" s="50"/>
      <c r="D684" s="50"/>
      <c r="E684" s="50"/>
    </row>
    <row r="685" spans="3:5" s="49" customFormat="1" x14ac:dyDescent="0.2">
      <c r="C685" s="50"/>
      <c r="D685" s="50"/>
      <c r="E685" s="50"/>
    </row>
    <row r="686" spans="3:5" s="49" customFormat="1" x14ac:dyDescent="0.2">
      <c r="C686" s="50"/>
      <c r="D686" s="50"/>
      <c r="E686" s="50"/>
    </row>
    <row r="687" spans="3:5" s="49" customFormat="1" x14ac:dyDescent="0.2">
      <c r="C687" s="50"/>
      <c r="D687" s="50"/>
      <c r="E687" s="50"/>
    </row>
    <row r="688" spans="3:5" s="49" customFormat="1" x14ac:dyDescent="0.2">
      <c r="C688" s="50"/>
      <c r="D688" s="50"/>
      <c r="E688" s="50"/>
    </row>
    <row r="689" spans="3:5" s="49" customFormat="1" x14ac:dyDescent="0.2">
      <c r="C689" s="50"/>
      <c r="D689" s="50"/>
      <c r="E689" s="50"/>
    </row>
    <row r="690" spans="3:5" s="49" customFormat="1" x14ac:dyDescent="0.2">
      <c r="C690" s="50"/>
      <c r="D690" s="50"/>
      <c r="E690" s="50"/>
    </row>
    <row r="691" spans="3:5" s="49" customFormat="1" x14ac:dyDescent="0.2">
      <c r="C691" s="50"/>
      <c r="D691" s="50"/>
      <c r="E691" s="50"/>
    </row>
    <row r="692" spans="3:5" s="49" customFormat="1" x14ac:dyDescent="0.2">
      <c r="C692" s="50"/>
      <c r="D692" s="50"/>
      <c r="E692" s="50"/>
    </row>
    <row r="693" spans="3:5" s="49" customFormat="1" x14ac:dyDescent="0.2">
      <c r="C693" s="50"/>
      <c r="D693" s="50"/>
      <c r="E693" s="50"/>
    </row>
    <row r="694" spans="3:5" s="49" customFormat="1" x14ac:dyDescent="0.2">
      <c r="C694" s="50"/>
      <c r="D694" s="50"/>
      <c r="E694" s="50"/>
    </row>
    <row r="695" spans="3:5" s="49" customFormat="1" x14ac:dyDescent="0.2">
      <c r="C695" s="50"/>
      <c r="D695" s="50"/>
      <c r="E695" s="50"/>
    </row>
    <row r="696" spans="3:5" s="49" customFormat="1" x14ac:dyDescent="0.2">
      <c r="C696" s="50"/>
      <c r="D696" s="50"/>
      <c r="E696" s="50"/>
    </row>
    <row r="697" spans="3:5" s="49" customFormat="1" x14ac:dyDescent="0.2">
      <c r="C697" s="50"/>
      <c r="D697" s="50"/>
      <c r="E697" s="50"/>
    </row>
    <row r="698" spans="3:5" s="49" customFormat="1" x14ac:dyDescent="0.2">
      <c r="C698" s="50"/>
      <c r="D698" s="50"/>
      <c r="E698" s="50"/>
    </row>
    <row r="699" spans="3:5" s="49" customFormat="1" x14ac:dyDescent="0.2">
      <c r="C699" s="50"/>
      <c r="D699" s="50"/>
      <c r="E699" s="50"/>
    </row>
    <row r="700" spans="3:5" s="49" customFormat="1" x14ac:dyDescent="0.2">
      <c r="C700" s="50"/>
      <c r="D700" s="50"/>
      <c r="E700" s="50"/>
    </row>
    <row r="701" spans="3:5" s="49" customFormat="1" x14ac:dyDescent="0.2">
      <c r="C701" s="50"/>
      <c r="D701" s="50"/>
      <c r="E701" s="50"/>
    </row>
    <row r="702" spans="3:5" s="49" customFormat="1" x14ac:dyDescent="0.2">
      <c r="C702" s="50"/>
      <c r="D702" s="50"/>
      <c r="E702" s="50"/>
    </row>
    <row r="703" spans="3:5" s="49" customFormat="1" x14ac:dyDescent="0.2">
      <c r="C703" s="50"/>
      <c r="D703" s="50"/>
      <c r="E703" s="50"/>
    </row>
    <row r="704" spans="3:5" s="49" customFormat="1" x14ac:dyDescent="0.2">
      <c r="C704" s="50"/>
      <c r="D704" s="50"/>
      <c r="E704" s="50"/>
    </row>
    <row r="705" spans="3:5" s="49" customFormat="1" x14ac:dyDescent="0.2">
      <c r="C705" s="50"/>
      <c r="D705" s="50"/>
      <c r="E705" s="50"/>
    </row>
    <row r="706" spans="3:5" s="49" customFormat="1" x14ac:dyDescent="0.2">
      <c r="C706" s="50"/>
      <c r="D706" s="50"/>
      <c r="E706" s="50"/>
    </row>
    <row r="707" spans="3:5" s="49" customFormat="1" x14ac:dyDescent="0.2">
      <c r="C707" s="50"/>
      <c r="D707" s="50"/>
      <c r="E707" s="50"/>
    </row>
    <row r="708" spans="3:5" s="49" customFormat="1" x14ac:dyDescent="0.2">
      <c r="C708" s="50"/>
      <c r="D708" s="50"/>
      <c r="E708" s="50"/>
    </row>
    <row r="709" spans="3:5" s="49" customFormat="1" x14ac:dyDescent="0.2">
      <c r="C709" s="50"/>
      <c r="D709" s="50"/>
      <c r="E709" s="50"/>
    </row>
    <row r="710" spans="3:5" s="49" customFormat="1" x14ac:dyDescent="0.2">
      <c r="C710" s="50"/>
      <c r="D710" s="50"/>
      <c r="E710" s="50"/>
    </row>
    <row r="711" spans="3:5" s="49" customFormat="1" x14ac:dyDescent="0.2">
      <c r="C711" s="50"/>
      <c r="D711" s="50"/>
      <c r="E711" s="50"/>
    </row>
    <row r="712" spans="3:5" s="49" customFormat="1" x14ac:dyDescent="0.2">
      <c r="C712" s="50"/>
      <c r="D712" s="50"/>
      <c r="E712" s="50"/>
    </row>
    <row r="713" spans="3:5" s="49" customFormat="1" x14ac:dyDescent="0.2">
      <c r="C713" s="50"/>
      <c r="D713" s="50"/>
      <c r="E713" s="50"/>
    </row>
    <row r="714" spans="3:5" s="49" customFormat="1" x14ac:dyDescent="0.2">
      <c r="C714" s="50"/>
      <c r="D714" s="50"/>
      <c r="E714" s="50"/>
    </row>
    <row r="715" spans="3:5" s="49" customFormat="1" x14ac:dyDescent="0.2">
      <c r="C715" s="50"/>
      <c r="D715" s="50"/>
      <c r="E715" s="50"/>
    </row>
    <row r="716" spans="3:5" s="49" customFormat="1" x14ac:dyDescent="0.2">
      <c r="C716" s="50"/>
      <c r="D716" s="50"/>
      <c r="E716" s="50"/>
    </row>
    <row r="717" spans="3:5" s="49" customFormat="1" x14ac:dyDescent="0.2">
      <c r="C717" s="50"/>
      <c r="D717" s="50"/>
      <c r="E717" s="50"/>
    </row>
    <row r="718" spans="3:5" s="49" customFormat="1" x14ac:dyDescent="0.2">
      <c r="C718" s="50"/>
      <c r="D718" s="50"/>
      <c r="E718" s="50"/>
    </row>
    <row r="719" spans="3:5" s="49" customFormat="1" x14ac:dyDescent="0.2">
      <c r="C719" s="50"/>
      <c r="D719" s="50"/>
      <c r="E719" s="50"/>
    </row>
    <row r="720" spans="3:5" s="49" customFormat="1" x14ac:dyDescent="0.2">
      <c r="C720" s="50"/>
      <c r="D720" s="50"/>
      <c r="E720" s="50"/>
    </row>
    <row r="721" spans="3:5" s="49" customFormat="1" x14ac:dyDescent="0.2">
      <c r="C721" s="50"/>
      <c r="D721" s="50"/>
      <c r="E721" s="50"/>
    </row>
    <row r="722" spans="3:5" s="49" customFormat="1" x14ac:dyDescent="0.2">
      <c r="C722" s="50"/>
      <c r="D722" s="50"/>
      <c r="E722" s="50"/>
    </row>
    <row r="723" spans="3:5" s="49" customFormat="1" x14ac:dyDescent="0.2">
      <c r="C723" s="50"/>
      <c r="D723" s="50"/>
      <c r="E723" s="50"/>
    </row>
    <row r="724" spans="3:5" s="49" customFormat="1" x14ac:dyDescent="0.2">
      <c r="C724" s="50"/>
      <c r="D724" s="50"/>
      <c r="E724" s="50"/>
    </row>
    <row r="725" spans="3:5" s="49" customFormat="1" x14ac:dyDescent="0.2">
      <c r="C725" s="50"/>
      <c r="D725" s="50"/>
      <c r="E725" s="50"/>
    </row>
  </sheetData>
  <mergeCells count="39">
    <mergeCell ref="N13:O13"/>
    <mergeCell ref="C11:N11"/>
    <mergeCell ref="A61:B61"/>
    <mergeCell ref="A17:A18"/>
    <mergeCell ref="B17:B18"/>
    <mergeCell ref="C17:C18"/>
    <mergeCell ref="C56:K56"/>
    <mergeCell ref="C54:K54"/>
    <mergeCell ref="C55:K55"/>
    <mergeCell ref="F17:K17"/>
    <mergeCell ref="L17:P17"/>
    <mergeCell ref="A13:G13"/>
    <mergeCell ref="K13:M13"/>
    <mergeCell ref="O15:P15"/>
    <mergeCell ref="D17:D18"/>
    <mergeCell ref="C7:N7"/>
    <mergeCell ref="A12:B12"/>
    <mergeCell ref="C12:N12"/>
    <mergeCell ref="A9:B9"/>
    <mergeCell ref="C8:N8"/>
    <mergeCell ref="C9:N9"/>
    <mergeCell ref="A11:B11"/>
    <mergeCell ref="A8:B8"/>
    <mergeCell ref="O1:P1"/>
    <mergeCell ref="A58:B58"/>
    <mergeCell ref="G58:H58"/>
    <mergeCell ref="D58:E58"/>
    <mergeCell ref="I58:M58"/>
    <mergeCell ref="N58:O58"/>
    <mergeCell ref="A10:B10"/>
    <mergeCell ref="C10:N10"/>
    <mergeCell ref="I15:K15"/>
    <mergeCell ref="E17:E18"/>
    <mergeCell ref="D2:H2"/>
    <mergeCell ref="C3:N3"/>
    <mergeCell ref="C4:N4"/>
    <mergeCell ref="A6:B6"/>
    <mergeCell ref="C6:N6"/>
    <mergeCell ref="A7:B7"/>
  </mergeCells>
  <phoneticPr fontId="0" type="noConversion"/>
  <pageMargins left="0.35" right="0.56000000000000005" top="0.52" bottom="0.51" header="0.5" footer="0.52"/>
  <pageSetup paperSize="9" scale="89" orientation="landscape" horizontalDpi="4294967295" r:id="rId1"/>
  <headerFooter alignWithMargins="0"/>
  <rowBreaks count="1" manualBreakCount="1">
    <brk id="31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28"/>
  <sheetViews>
    <sheetView zoomScale="130" zoomScaleNormal="130" zoomScaleSheetLayoutView="100" workbookViewId="0">
      <selection activeCell="C7" sqref="C7:N7"/>
    </sheetView>
  </sheetViews>
  <sheetFormatPr defaultRowHeight="12.75" x14ac:dyDescent="0.2"/>
  <cols>
    <col min="1" max="1" width="4.140625" style="54" customWidth="1"/>
    <col min="2" max="2" width="11.7109375" style="83" customWidth="1"/>
    <col min="3" max="3" width="32.28515625" style="68" customWidth="1"/>
    <col min="4" max="4" width="5.42578125" style="68" customWidth="1"/>
    <col min="5" max="5" width="7.28515625" style="68" customWidth="1"/>
    <col min="6" max="6" width="5.7109375" style="83" customWidth="1"/>
    <col min="7" max="7" width="5.42578125" style="54" customWidth="1"/>
    <col min="8" max="9" width="6.7109375" style="54" customWidth="1"/>
    <col min="10" max="10" width="6" style="54" customWidth="1"/>
    <col min="11" max="11" width="7" style="54" customWidth="1"/>
    <col min="12" max="13" width="8.28515625" style="54" customWidth="1"/>
    <col min="14" max="14" width="8.42578125" style="54" customWidth="1"/>
    <col min="15" max="15" width="8.140625" style="54" customWidth="1"/>
    <col min="16" max="16" width="9.85546875" style="54" customWidth="1"/>
    <col min="17" max="16384" width="9.140625" style="54"/>
  </cols>
  <sheetData>
    <row r="1" spans="1:16" s="49" customFormat="1" ht="18" customHeight="1" x14ac:dyDescent="0.2">
      <c r="C1" s="50"/>
      <c r="D1" s="50"/>
      <c r="E1" s="50"/>
      <c r="O1" s="267" t="s">
        <v>40</v>
      </c>
      <c r="P1" s="267"/>
    </row>
    <row r="2" spans="1:16" s="49" customFormat="1" ht="18" customHeight="1" x14ac:dyDescent="0.2">
      <c r="C2" s="50"/>
      <c r="D2" s="278" t="s">
        <v>41</v>
      </c>
      <c r="E2" s="278"/>
      <c r="F2" s="278"/>
      <c r="G2" s="278"/>
      <c r="H2" s="278"/>
      <c r="I2" s="51" t="s">
        <v>69</v>
      </c>
    </row>
    <row r="3" spans="1:16" s="49" customFormat="1" ht="18" customHeight="1" x14ac:dyDescent="0.2">
      <c r="C3" s="279" t="s">
        <v>105</v>
      </c>
      <c r="D3" s="279"/>
      <c r="E3" s="279"/>
      <c r="F3" s="279"/>
      <c r="G3" s="279"/>
      <c r="H3" s="279"/>
      <c r="I3" s="279"/>
      <c r="J3" s="279"/>
      <c r="K3" s="279"/>
      <c r="L3" s="279"/>
      <c r="M3" s="279"/>
      <c r="N3" s="279"/>
    </row>
    <row r="4" spans="1:16" s="49" customFormat="1" ht="12.75" customHeight="1" x14ac:dyDescent="0.2">
      <c r="C4" s="280" t="s">
        <v>25</v>
      </c>
      <c r="D4" s="280"/>
      <c r="E4" s="280"/>
      <c r="F4" s="280"/>
      <c r="G4" s="280"/>
      <c r="H4" s="280"/>
      <c r="I4" s="280"/>
      <c r="J4" s="280"/>
      <c r="K4" s="280"/>
      <c r="L4" s="280"/>
      <c r="M4" s="280"/>
      <c r="N4" s="280"/>
    </row>
    <row r="5" spans="1:16" s="49" customFormat="1" ht="12.75" customHeight="1" x14ac:dyDescent="0.2"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</row>
    <row r="6" spans="1:16" s="49" customFormat="1" ht="30.75" customHeight="1" x14ac:dyDescent="0.2">
      <c r="A6" s="273" t="s">
        <v>2</v>
      </c>
      <c r="B6" s="273"/>
      <c r="C6" s="281" t="str">
        <f>KOPS!D6</f>
        <v>Jelgavas pilsētas pašvaldības izglītības iestādes “Jelgavas 5. vidusskola”</v>
      </c>
      <c r="D6" s="281"/>
      <c r="E6" s="281"/>
      <c r="F6" s="281"/>
      <c r="G6" s="281"/>
      <c r="H6" s="281"/>
      <c r="I6" s="281"/>
      <c r="J6" s="281"/>
      <c r="K6" s="281"/>
      <c r="L6" s="281"/>
      <c r="M6" s="281"/>
      <c r="N6" s="281"/>
    </row>
    <row r="7" spans="1:16" s="49" customFormat="1" ht="30.75" customHeight="1" x14ac:dyDescent="0.2">
      <c r="A7" s="273" t="s">
        <v>3</v>
      </c>
      <c r="B7" s="273"/>
      <c r="C7" s="281" t="str">
        <f>KOPS!D7</f>
        <v xml:space="preserve">Jelgavas pilsētas pašvaldības izglītības iestādes “Jelgavas 5. vidusskolas” telpu vienkāršota atjaunošana </v>
      </c>
      <c r="D7" s="281"/>
      <c r="E7" s="281"/>
      <c r="F7" s="281"/>
      <c r="G7" s="281"/>
      <c r="H7" s="281"/>
      <c r="I7" s="281"/>
      <c r="J7" s="281"/>
      <c r="K7" s="281"/>
      <c r="L7" s="281"/>
      <c r="M7" s="281"/>
      <c r="N7" s="281"/>
    </row>
    <row r="8" spans="1:16" s="49" customFormat="1" ht="18.75" customHeight="1" x14ac:dyDescent="0.2">
      <c r="A8" s="273" t="s">
        <v>4</v>
      </c>
      <c r="B8" s="273"/>
      <c r="C8" s="281" t="str">
        <f>PBK!C15</f>
        <v>Aspazijas iela 20, Jelgava</v>
      </c>
      <c r="D8" s="281"/>
      <c r="E8" s="281"/>
      <c r="F8" s="281"/>
      <c r="G8" s="281"/>
      <c r="H8" s="281"/>
      <c r="I8" s="281"/>
      <c r="J8" s="281"/>
      <c r="K8" s="281"/>
      <c r="L8" s="281"/>
      <c r="M8" s="281"/>
      <c r="N8" s="281"/>
    </row>
    <row r="9" spans="1:16" s="49" customFormat="1" ht="18.75" customHeight="1" x14ac:dyDescent="0.2">
      <c r="A9" s="273" t="s">
        <v>12</v>
      </c>
      <c r="B9" s="273"/>
      <c r="C9" s="281" t="str">
        <f>PBK!C16</f>
        <v>Jelgavas pilsētas pašvaldības izglītības iestādes “Jelgavas 5. vidusskola”</v>
      </c>
      <c r="D9" s="281"/>
      <c r="E9" s="281"/>
      <c r="F9" s="281"/>
      <c r="G9" s="281"/>
      <c r="H9" s="281"/>
      <c r="I9" s="281"/>
      <c r="J9" s="281"/>
      <c r="K9" s="281"/>
      <c r="L9" s="281"/>
      <c r="M9" s="281"/>
      <c r="N9" s="281"/>
    </row>
    <row r="10" spans="1:16" s="49" customFormat="1" ht="18.75" customHeight="1" x14ac:dyDescent="0.2">
      <c r="A10" s="273" t="s">
        <v>5</v>
      </c>
      <c r="B10" s="273"/>
      <c r="C10" s="281"/>
      <c r="D10" s="281"/>
      <c r="E10" s="281"/>
      <c r="F10" s="281"/>
      <c r="G10" s="281"/>
      <c r="H10" s="281"/>
      <c r="I10" s="281"/>
      <c r="J10" s="281"/>
      <c r="K10" s="281"/>
      <c r="L10" s="281"/>
      <c r="M10" s="281"/>
      <c r="N10" s="281"/>
    </row>
    <row r="11" spans="1:16" s="49" customFormat="1" ht="18.75" customHeight="1" x14ac:dyDescent="0.2">
      <c r="A11" s="273" t="s">
        <v>13</v>
      </c>
      <c r="B11" s="273"/>
      <c r="C11" s="281"/>
      <c r="D11" s="281"/>
      <c r="E11" s="281"/>
      <c r="F11" s="281"/>
      <c r="G11" s="281"/>
      <c r="H11" s="281"/>
      <c r="I11" s="281"/>
      <c r="J11" s="281"/>
      <c r="K11" s="281"/>
      <c r="L11" s="281"/>
      <c r="M11" s="281"/>
      <c r="N11" s="281"/>
    </row>
    <row r="12" spans="1:16" s="49" customFormat="1" ht="18.75" customHeight="1" x14ac:dyDescent="0.2">
      <c r="A12" s="273"/>
      <c r="B12" s="273"/>
      <c r="C12" s="274"/>
      <c r="D12" s="274"/>
      <c r="E12" s="274"/>
      <c r="F12" s="274"/>
      <c r="G12" s="274"/>
      <c r="H12" s="274"/>
      <c r="I12" s="274"/>
      <c r="J12" s="274"/>
      <c r="K12" s="274"/>
      <c r="L12" s="274"/>
      <c r="M12" s="274"/>
      <c r="N12" s="274"/>
    </row>
    <row r="13" spans="1:16" s="49" customFormat="1" ht="17.25" customHeight="1" x14ac:dyDescent="0.2">
      <c r="A13" s="273" t="s">
        <v>352</v>
      </c>
      <c r="B13" s="273"/>
      <c r="C13" s="273"/>
      <c r="D13" s="273"/>
      <c r="E13" s="273"/>
      <c r="F13" s="273"/>
      <c r="G13" s="273"/>
      <c r="H13" s="53"/>
      <c r="I13" s="53"/>
      <c r="J13" s="53"/>
      <c r="K13" s="274" t="s">
        <v>42</v>
      </c>
      <c r="L13" s="274"/>
      <c r="M13" s="274"/>
      <c r="N13" s="282">
        <f>P59</f>
        <v>0</v>
      </c>
      <c r="O13" s="274"/>
      <c r="P13" s="51" t="s">
        <v>79</v>
      </c>
    </row>
    <row r="14" spans="1:16" x14ac:dyDescent="0.2">
      <c r="B14" s="54"/>
      <c r="C14" s="54"/>
      <c r="D14" s="54"/>
      <c r="E14" s="54"/>
      <c r="F14" s="54"/>
    </row>
    <row r="15" spans="1:16" x14ac:dyDescent="0.2">
      <c r="B15" s="54"/>
      <c r="C15" s="54"/>
      <c r="D15" s="54"/>
      <c r="E15" s="54"/>
      <c r="F15" s="54"/>
      <c r="I15" s="275" t="s">
        <v>43</v>
      </c>
      <c r="J15" s="275"/>
      <c r="K15" s="275"/>
      <c r="L15" s="55">
        <v>2016</v>
      </c>
      <c r="M15" s="55" t="s">
        <v>44</v>
      </c>
      <c r="N15" s="55"/>
      <c r="O15" s="292"/>
      <c r="P15" s="292"/>
    </row>
    <row r="16" spans="1:16" ht="13.5" thickBot="1" x14ac:dyDescent="0.25">
      <c r="B16" s="54"/>
      <c r="C16" s="54"/>
      <c r="D16" s="54"/>
      <c r="E16" s="54"/>
      <c r="F16" s="54"/>
    </row>
    <row r="17" spans="1:19" s="116" customFormat="1" ht="13.5" customHeight="1" x14ac:dyDescent="0.2">
      <c r="A17" s="283" t="s">
        <v>1</v>
      </c>
      <c r="B17" s="285" t="s">
        <v>45</v>
      </c>
      <c r="C17" s="285" t="s">
        <v>46</v>
      </c>
      <c r="D17" s="276" t="s">
        <v>47</v>
      </c>
      <c r="E17" s="276" t="s">
        <v>48</v>
      </c>
      <c r="F17" s="290" t="s">
        <v>49</v>
      </c>
      <c r="G17" s="290"/>
      <c r="H17" s="290"/>
      <c r="I17" s="290"/>
      <c r="J17" s="290"/>
      <c r="K17" s="290"/>
      <c r="L17" s="290" t="s">
        <v>50</v>
      </c>
      <c r="M17" s="290"/>
      <c r="N17" s="290"/>
      <c r="O17" s="290"/>
      <c r="P17" s="291"/>
      <c r="Q17" s="130"/>
    </row>
    <row r="18" spans="1:19" s="116" customFormat="1" ht="57.75" customHeight="1" x14ac:dyDescent="0.2">
      <c r="A18" s="284"/>
      <c r="B18" s="286"/>
      <c r="C18" s="286"/>
      <c r="D18" s="277"/>
      <c r="E18" s="277"/>
      <c r="F18" s="131" t="s">
        <v>51</v>
      </c>
      <c r="G18" s="131" t="s">
        <v>76</v>
      </c>
      <c r="H18" s="131" t="s">
        <v>73</v>
      </c>
      <c r="I18" s="131" t="s">
        <v>74</v>
      </c>
      <c r="J18" s="131" t="s">
        <v>75</v>
      </c>
      <c r="K18" s="131" t="s">
        <v>77</v>
      </c>
      <c r="L18" s="131" t="s">
        <v>52</v>
      </c>
      <c r="M18" s="131" t="s">
        <v>73</v>
      </c>
      <c r="N18" s="131" t="s">
        <v>74</v>
      </c>
      <c r="O18" s="131" t="s">
        <v>75</v>
      </c>
      <c r="P18" s="132" t="s">
        <v>78</v>
      </c>
      <c r="Q18" s="130"/>
    </row>
    <row r="19" spans="1:19" s="116" customFormat="1" ht="13.5" customHeight="1" thickBot="1" x14ac:dyDescent="0.25">
      <c r="A19" s="133" t="s">
        <v>53</v>
      </c>
      <c r="B19" s="134" t="s">
        <v>54</v>
      </c>
      <c r="C19" s="135">
        <v>3</v>
      </c>
      <c r="D19" s="136">
        <v>4</v>
      </c>
      <c r="E19" s="135">
        <v>5</v>
      </c>
      <c r="F19" s="136">
        <v>6</v>
      </c>
      <c r="G19" s="135">
        <v>7</v>
      </c>
      <c r="H19" s="135">
        <v>8</v>
      </c>
      <c r="I19" s="136">
        <v>9</v>
      </c>
      <c r="J19" s="136">
        <v>10</v>
      </c>
      <c r="K19" s="135">
        <v>11</v>
      </c>
      <c r="L19" s="135">
        <v>12</v>
      </c>
      <c r="M19" s="135">
        <v>13</v>
      </c>
      <c r="N19" s="136">
        <v>14</v>
      </c>
      <c r="O19" s="136">
        <v>15</v>
      </c>
      <c r="P19" s="137">
        <v>16</v>
      </c>
      <c r="Q19" s="130"/>
    </row>
    <row r="20" spans="1:19" s="98" customFormat="1" ht="18.75" customHeight="1" x14ac:dyDescent="0.2">
      <c r="A20" s="91"/>
      <c r="B20" s="92"/>
      <c r="C20" s="93" t="s">
        <v>182</v>
      </c>
      <c r="D20" s="94"/>
      <c r="E20" s="95"/>
      <c r="F20" s="96"/>
      <c r="G20" s="96"/>
      <c r="H20" s="96"/>
      <c r="I20" s="96"/>
      <c r="J20" s="96"/>
      <c r="K20" s="96"/>
      <c r="L20" s="96"/>
      <c r="M20" s="96"/>
      <c r="N20" s="96"/>
      <c r="O20" s="96"/>
      <c r="P20" s="97"/>
      <c r="R20" s="99"/>
      <c r="S20" s="99"/>
    </row>
    <row r="21" spans="1:19" s="116" customFormat="1" x14ac:dyDescent="0.2">
      <c r="A21" s="112">
        <v>1</v>
      </c>
      <c r="B21" s="113" t="s">
        <v>108</v>
      </c>
      <c r="C21" s="104" t="s">
        <v>114</v>
      </c>
      <c r="D21" s="105" t="s">
        <v>63</v>
      </c>
      <c r="E21" s="106">
        <v>102.1</v>
      </c>
      <c r="F21" s="114"/>
      <c r="G21" s="114"/>
      <c r="H21" s="114"/>
      <c r="I21" s="114"/>
      <c r="J21" s="114"/>
      <c r="K21" s="114"/>
      <c r="L21" s="114"/>
      <c r="M21" s="114"/>
      <c r="N21" s="114"/>
      <c r="O21" s="114"/>
      <c r="P21" s="115"/>
      <c r="Q21" s="117"/>
    </row>
    <row r="22" spans="1:19" s="116" customFormat="1" ht="24.75" customHeight="1" x14ac:dyDescent="0.2">
      <c r="A22" s="112">
        <v>2</v>
      </c>
      <c r="B22" s="113"/>
      <c r="C22" s="118" t="s">
        <v>109</v>
      </c>
      <c r="D22" s="105" t="s">
        <v>63</v>
      </c>
      <c r="E22" s="106">
        <f>E21</f>
        <v>102.1</v>
      </c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5"/>
      <c r="Q22" s="117"/>
    </row>
    <row r="23" spans="1:19" s="116" customFormat="1" ht="15.75" customHeight="1" x14ac:dyDescent="0.2">
      <c r="A23" s="112">
        <v>3</v>
      </c>
      <c r="B23" s="113" t="s">
        <v>108</v>
      </c>
      <c r="C23" s="104" t="s">
        <v>110</v>
      </c>
      <c r="D23" s="105" t="s">
        <v>63</v>
      </c>
      <c r="E23" s="106">
        <f>E21</f>
        <v>102.1</v>
      </c>
      <c r="F23" s="114"/>
      <c r="G23" s="114"/>
      <c r="H23" s="114"/>
      <c r="I23" s="114"/>
      <c r="J23" s="114"/>
      <c r="K23" s="114"/>
      <c r="L23" s="114"/>
      <c r="M23" s="114"/>
      <c r="N23" s="114"/>
      <c r="O23" s="114"/>
      <c r="P23" s="115"/>
      <c r="R23" s="117"/>
      <c r="S23" s="117"/>
    </row>
    <row r="24" spans="1:19" s="116" customFormat="1" ht="15.75" customHeight="1" x14ac:dyDescent="0.2">
      <c r="A24" s="112">
        <v>4</v>
      </c>
      <c r="B24" s="113"/>
      <c r="C24" s="118" t="s">
        <v>111</v>
      </c>
      <c r="D24" s="105" t="s">
        <v>63</v>
      </c>
      <c r="E24" s="106">
        <f>E23*1.1</f>
        <v>112.31</v>
      </c>
      <c r="F24" s="114"/>
      <c r="G24" s="114"/>
      <c r="H24" s="114"/>
      <c r="I24" s="114"/>
      <c r="J24" s="114"/>
      <c r="K24" s="114"/>
      <c r="L24" s="114"/>
      <c r="M24" s="114"/>
      <c r="N24" s="114"/>
      <c r="O24" s="114"/>
      <c r="P24" s="115"/>
      <c r="R24" s="117"/>
      <c r="S24" s="117"/>
    </row>
    <row r="25" spans="1:19" ht="18" customHeight="1" x14ac:dyDescent="0.2">
      <c r="A25" s="112">
        <v>5</v>
      </c>
      <c r="B25" s="66" t="s">
        <v>85</v>
      </c>
      <c r="C25" s="111" t="s">
        <v>88</v>
      </c>
      <c r="D25" s="108" t="s">
        <v>63</v>
      </c>
      <c r="E25" s="109">
        <f>E21</f>
        <v>102.1</v>
      </c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7"/>
      <c r="R25" s="56"/>
      <c r="S25" s="56"/>
    </row>
    <row r="26" spans="1:19" ht="40.5" customHeight="1" x14ac:dyDescent="0.2">
      <c r="A26" s="112">
        <v>6</v>
      </c>
      <c r="B26" s="66"/>
      <c r="C26" s="107" t="s">
        <v>116</v>
      </c>
      <c r="D26" s="108" t="s">
        <v>70</v>
      </c>
      <c r="E26" s="109">
        <f>ROUND(E25*0.1*1.05,2)</f>
        <v>10.72</v>
      </c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7"/>
      <c r="Q26" s="56"/>
      <c r="R26" s="56"/>
      <c r="S26" s="56"/>
    </row>
    <row r="27" spans="1:19" ht="15.75" customHeight="1" x14ac:dyDescent="0.2">
      <c r="A27" s="112">
        <v>7</v>
      </c>
      <c r="B27" s="66" t="s">
        <v>85</v>
      </c>
      <c r="C27" s="111" t="s">
        <v>117</v>
      </c>
      <c r="D27" s="108" t="s">
        <v>63</v>
      </c>
      <c r="E27" s="109">
        <f>E25</f>
        <v>102.1</v>
      </c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7"/>
      <c r="R27" s="56"/>
      <c r="S27" s="56"/>
    </row>
    <row r="28" spans="1:19" ht="54" customHeight="1" x14ac:dyDescent="0.2">
      <c r="A28" s="112">
        <v>8</v>
      </c>
      <c r="B28" s="66"/>
      <c r="C28" s="107" t="s">
        <v>118</v>
      </c>
      <c r="D28" s="108" t="s">
        <v>65</v>
      </c>
      <c r="E28" s="109">
        <f>ROUND(E27*0.25,2)</f>
        <v>25.53</v>
      </c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7"/>
      <c r="Q28" s="56"/>
      <c r="R28" s="56"/>
      <c r="S28" s="56"/>
    </row>
    <row r="29" spans="1:19" ht="15.75" customHeight="1" x14ac:dyDescent="0.2">
      <c r="A29" s="112">
        <v>9</v>
      </c>
      <c r="B29" s="66"/>
      <c r="C29" s="107" t="s">
        <v>119</v>
      </c>
      <c r="D29" s="108" t="s">
        <v>64</v>
      </c>
      <c r="E29" s="109">
        <f>ROUND(E27*1.05,2)</f>
        <v>107.21</v>
      </c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7"/>
      <c r="Q29" s="56"/>
      <c r="R29" s="56"/>
      <c r="S29" s="56"/>
    </row>
    <row r="30" spans="1:19" ht="15.75" customHeight="1" x14ac:dyDescent="0.2">
      <c r="A30" s="112">
        <v>10</v>
      </c>
      <c r="B30" s="66" t="s">
        <v>85</v>
      </c>
      <c r="C30" s="111" t="s">
        <v>130</v>
      </c>
      <c r="D30" s="108" t="s">
        <v>63</v>
      </c>
      <c r="E30" s="109">
        <f>E25</f>
        <v>102.1</v>
      </c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7"/>
      <c r="R30" s="56"/>
      <c r="S30" s="56"/>
    </row>
    <row r="31" spans="1:19" ht="63.75" customHeight="1" x14ac:dyDescent="0.2">
      <c r="A31" s="112">
        <v>11</v>
      </c>
      <c r="B31" s="66"/>
      <c r="C31" s="107" t="s">
        <v>121</v>
      </c>
      <c r="D31" s="108" t="s">
        <v>65</v>
      </c>
      <c r="E31" s="109">
        <f>ROUND(E30*1.2*1.05*1.5,2)</f>
        <v>192.97</v>
      </c>
      <c r="F31" s="63"/>
      <c r="G31" s="63"/>
      <c r="H31" s="63"/>
      <c r="I31" s="63"/>
      <c r="J31" s="63"/>
      <c r="K31" s="63"/>
      <c r="L31" s="63"/>
      <c r="M31" s="63"/>
      <c r="N31" s="63"/>
      <c r="O31" s="63"/>
      <c r="P31" s="67"/>
      <c r="Q31" s="56"/>
      <c r="R31" s="56"/>
      <c r="S31" s="56"/>
    </row>
    <row r="32" spans="1:19" ht="15.75" customHeight="1" x14ac:dyDescent="0.2">
      <c r="A32" s="112">
        <v>12</v>
      </c>
      <c r="B32" s="66" t="s">
        <v>85</v>
      </c>
      <c r="C32" s="111" t="s">
        <v>131</v>
      </c>
      <c r="D32" s="108" t="s">
        <v>63</v>
      </c>
      <c r="E32" s="109">
        <f>E25</f>
        <v>102.1</v>
      </c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7"/>
      <c r="Q32" s="56"/>
      <c r="R32" s="56"/>
      <c r="S32" s="56"/>
    </row>
    <row r="33" spans="1:19" ht="15.75" customHeight="1" x14ac:dyDescent="0.2">
      <c r="A33" s="112">
        <v>13</v>
      </c>
      <c r="B33" s="66"/>
      <c r="C33" s="107" t="s">
        <v>124</v>
      </c>
      <c r="D33" s="108" t="s">
        <v>64</v>
      </c>
      <c r="E33" s="109">
        <f>ROUND(E25*0.15,2)</f>
        <v>15.32</v>
      </c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7"/>
      <c r="R33" s="56"/>
      <c r="S33" s="56"/>
    </row>
    <row r="34" spans="1:19" ht="15" customHeight="1" x14ac:dyDescent="0.2">
      <c r="A34" s="112">
        <v>14</v>
      </c>
      <c r="B34" s="66" t="s">
        <v>86</v>
      </c>
      <c r="C34" s="111" t="s">
        <v>88</v>
      </c>
      <c r="D34" s="108" t="s">
        <v>63</v>
      </c>
      <c r="E34" s="109">
        <f>E25</f>
        <v>102.1</v>
      </c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7"/>
      <c r="Q34" s="56"/>
      <c r="R34" s="56"/>
      <c r="S34" s="56"/>
    </row>
    <row r="35" spans="1:19" ht="15" customHeight="1" x14ac:dyDescent="0.2">
      <c r="A35" s="112">
        <v>15</v>
      </c>
      <c r="B35" s="66"/>
      <c r="C35" s="107" t="s">
        <v>126</v>
      </c>
      <c r="D35" s="108" t="s">
        <v>70</v>
      </c>
      <c r="E35" s="109">
        <f>ROUND(E34*0.12*1.05,2)</f>
        <v>12.86</v>
      </c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7"/>
      <c r="R35" s="56"/>
      <c r="S35" s="56"/>
    </row>
    <row r="36" spans="1:19" ht="15" customHeight="1" x14ac:dyDescent="0.2">
      <c r="A36" s="112">
        <v>16</v>
      </c>
      <c r="B36" s="66" t="s">
        <v>86</v>
      </c>
      <c r="C36" s="111" t="s">
        <v>132</v>
      </c>
      <c r="D36" s="108" t="s">
        <v>63</v>
      </c>
      <c r="E36" s="109">
        <f>E34</f>
        <v>102.1</v>
      </c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7"/>
      <c r="Q36" s="56"/>
      <c r="R36" s="56"/>
      <c r="S36" s="56"/>
    </row>
    <row r="37" spans="1:19" ht="15" customHeight="1" x14ac:dyDescent="0.2">
      <c r="A37" s="112">
        <v>17</v>
      </c>
      <c r="B37" s="66"/>
      <c r="C37" s="107" t="s">
        <v>126</v>
      </c>
      <c r="D37" s="108" t="s">
        <v>70</v>
      </c>
      <c r="E37" s="109">
        <f>ROUND(E36*0.13*1.05,2)</f>
        <v>13.94</v>
      </c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7"/>
      <c r="R37" s="56"/>
      <c r="S37" s="56"/>
    </row>
    <row r="38" spans="1:19" ht="15" customHeight="1" x14ac:dyDescent="0.2">
      <c r="A38" s="112">
        <v>18</v>
      </c>
      <c r="B38" s="66" t="s">
        <v>86</v>
      </c>
      <c r="C38" s="111" t="s">
        <v>133</v>
      </c>
      <c r="D38" s="108" t="s">
        <v>63</v>
      </c>
      <c r="E38" s="109">
        <f>E36</f>
        <v>102.1</v>
      </c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7"/>
      <c r="Q38" s="56"/>
      <c r="R38" s="56"/>
      <c r="S38" s="56"/>
    </row>
    <row r="39" spans="1:19" ht="15" customHeight="1" x14ac:dyDescent="0.2">
      <c r="A39" s="112">
        <v>19</v>
      </c>
      <c r="B39" s="66"/>
      <c r="C39" s="107" t="s">
        <v>126</v>
      </c>
      <c r="D39" s="108" t="s">
        <v>70</v>
      </c>
      <c r="E39" s="109">
        <f>ROUND(E38*0.13*1.05,2)</f>
        <v>13.94</v>
      </c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7"/>
      <c r="R39" s="56"/>
      <c r="S39" s="56"/>
    </row>
    <row r="40" spans="1:19" s="98" customFormat="1" ht="14.25" customHeight="1" x14ac:dyDescent="0.2">
      <c r="A40" s="112">
        <v>20</v>
      </c>
      <c r="B40" s="162" t="s">
        <v>60</v>
      </c>
      <c r="C40" s="102" t="s">
        <v>231</v>
      </c>
      <c r="D40" s="103" t="s">
        <v>113</v>
      </c>
      <c r="E40" s="120">
        <v>20</v>
      </c>
      <c r="F40" s="123"/>
      <c r="G40" s="123"/>
      <c r="H40" s="100"/>
      <c r="I40" s="100"/>
      <c r="J40" s="123"/>
      <c r="K40" s="100"/>
      <c r="L40" s="100"/>
      <c r="M40" s="100"/>
      <c r="N40" s="100"/>
      <c r="O40" s="100"/>
      <c r="P40" s="101"/>
    </row>
    <row r="41" spans="1:19" s="98" customFormat="1" ht="18.75" customHeight="1" x14ac:dyDescent="0.2">
      <c r="A41" s="91"/>
      <c r="B41" s="92"/>
      <c r="C41" s="93" t="s">
        <v>181</v>
      </c>
      <c r="D41" s="94"/>
      <c r="E41" s="95"/>
      <c r="F41" s="96"/>
      <c r="G41" s="96"/>
      <c r="H41" s="96"/>
      <c r="I41" s="96"/>
      <c r="J41" s="96"/>
      <c r="K41" s="96"/>
      <c r="L41" s="96"/>
      <c r="M41" s="96"/>
      <c r="N41" s="96"/>
      <c r="O41" s="96"/>
      <c r="P41" s="97"/>
      <c r="R41" s="99"/>
      <c r="S41" s="99"/>
    </row>
    <row r="42" spans="1:19" ht="15.75" customHeight="1" x14ac:dyDescent="0.2">
      <c r="A42" s="112">
        <v>1</v>
      </c>
      <c r="B42" s="66" t="s">
        <v>85</v>
      </c>
      <c r="C42" s="111" t="s">
        <v>228</v>
      </c>
      <c r="D42" s="108" t="s">
        <v>63</v>
      </c>
      <c r="E42" s="109">
        <v>7.03</v>
      </c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7"/>
      <c r="R42" s="56"/>
      <c r="S42" s="56"/>
    </row>
    <row r="43" spans="1:19" ht="54" customHeight="1" x14ac:dyDescent="0.2">
      <c r="A43" s="112">
        <v>2</v>
      </c>
      <c r="B43" s="66"/>
      <c r="C43" s="107" t="s">
        <v>118</v>
      </c>
      <c r="D43" s="108" t="s">
        <v>65</v>
      </c>
      <c r="E43" s="109">
        <f>ROUND(E42*0.25,2)</f>
        <v>1.76</v>
      </c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7"/>
      <c r="Q43" s="56"/>
      <c r="R43" s="56"/>
      <c r="S43" s="56"/>
    </row>
    <row r="44" spans="1:19" ht="15.75" customHeight="1" x14ac:dyDescent="0.2">
      <c r="A44" s="112">
        <v>3</v>
      </c>
      <c r="B44" s="66"/>
      <c r="C44" s="107" t="s">
        <v>119</v>
      </c>
      <c r="D44" s="108" t="s">
        <v>64</v>
      </c>
      <c r="E44" s="109">
        <f>ROUND(E42*1.05,2)</f>
        <v>7.38</v>
      </c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7"/>
      <c r="Q44" s="56"/>
      <c r="R44" s="56"/>
      <c r="S44" s="56"/>
    </row>
    <row r="45" spans="1:19" ht="15.75" customHeight="1" x14ac:dyDescent="0.2">
      <c r="A45" s="112">
        <v>4</v>
      </c>
      <c r="B45" s="66" t="s">
        <v>85</v>
      </c>
      <c r="C45" s="111" t="s">
        <v>229</v>
      </c>
      <c r="D45" s="108" t="s">
        <v>63</v>
      </c>
      <c r="E45" s="109">
        <f>E42</f>
        <v>7.03</v>
      </c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7"/>
      <c r="R45" s="56"/>
      <c r="S45" s="56"/>
    </row>
    <row r="46" spans="1:19" ht="63.75" customHeight="1" x14ac:dyDescent="0.2">
      <c r="A46" s="112">
        <v>5</v>
      </c>
      <c r="B46" s="66"/>
      <c r="C46" s="107" t="s">
        <v>121</v>
      </c>
      <c r="D46" s="108" t="s">
        <v>65</v>
      </c>
      <c r="E46" s="109">
        <f>ROUND(E45*1.2*1.05*1.5,2)</f>
        <v>13.29</v>
      </c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7"/>
      <c r="Q46" s="56"/>
      <c r="R46" s="56"/>
      <c r="S46" s="56"/>
    </row>
    <row r="47" spans="1:19" ht="15.75" customHeight="1" x14ac:dyDescent="0.2">
      <c r="A47" s="112">
        <v>6</v>
      </c>
      <c r="B47" s="66" t="s">
        <v>85</v>
      </c>
      <c r="C47" s="111" t="s">
        <v>230</v>
      </c>
      <c r="D47" s="108" t="s">
        <v>63</v>
      </c>
      <c r="E47" s="109">
        <f>E42</f>
        <v>7.03</v>
      </c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7"/>
      <c r="Q47" s="56"/>
      <c r="R47" s="56"/>
      <c r="S47" s="56"/>
    </row>
    <row r="48" spans="1:19" ht="15.75" customHeight="1" x14ac:dyDescent="0.2">
      <c r="A48" s="112">
        <v>7</v>
      </c>
      <c r="B48" s="66"/>
      <c r="C48" s="107" t="s">
        <v>124</v>
      </c>
      <c r="D48" s="108" t="s">
        <v>64</v>
      </c>
      <c r="E48" s="109">
        <f>ROUND(E42*0.15,2)</f>
        <v>1.05</v>
      </c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7"/>
      <c r="R48" s="56"/>
      <c r="S48" s="56"/>
    </row>
    <row r="49" spans="1:19" ht="15" customHeight="1" x14ac:dyDescent="0.2">
      <c r="A49" s="112">
        <v>8</v>
      </c>
      <c r="B49" s="66" t="s">
        <v>86</v>
      </c>
      <c r="C49" s="111" t="s">
        <v>88</v>
      </c>
      <c r="D49" s="108" t="s">
        <v>63</v>
      </c>
      <c r="E49" s="109">
        <f>E42</f>
        <v>7.03</v>
      </c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7"/>
      <c r="Q49" s="56"/>
      <c r="R49" s="56"/>
      <c r="S49" s="56"/>
    </row>
    <row r="50" spans="1:19" ht="15" customHeight="1" x14ac:dyDescent="0.2">
      <c r="A50" s="112">
        <v>9</v>
      </c>
      <c r="B50" s="66"/>
      <c r="C50" s="107" t="s">
        <v>126</v>
      </c>
      <c r="D50" s="108" t="s">
        <v>70</v>
      </c>
      <c r="E50" s="109">
        <f>ROUND(E49*0.12*1.05,2)</f>
        <v>0.89</v>
      </c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7"/>
      <c r="R50" s="56"/>
      <c r="S50" s="56"/>
    </row>
    <row r="51" spans="1:19" ht="15" customHeight="1" x14ac:dyDescent="0.2">
      <c r="A51" s="112">
        <v>10</v>
      </c>
      <c r="B51" s="66" t="s">
        <v>86</v>
      </c>
      <c r="C51" s="111" t="s">
        <v>132</v>
      </c>
      <c r="D51" s="108" t="s">
        <v>63</v>
      </c>
      <c r="E51" s="109">
        <f>E49</f>
        <v>7.03</v>
      </c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7"/>
      <c r="Q51" s="56"/>
      <c r="R51" s="56"/>
      <c r="S51" s="56"/>
    </row>
    <row r="52" spans="1:19" ht="15" customHeight="1" x14ac:dyDescent="0.2">
      <c r="A52" s="112">
        <v>11</v>
      </c>
      <c r="B52" s="66"/>
      <c r="C52" s="107" t="s">
        <v>126</v>
      </c>
      <c r="D52" s="108" t="s">
        <v>70</v>
      </c>
      <c r="E52" s="109">
        <f>ROUND(E51*0.13*1.05,2)</f>
        <v>0.96</v>
      </c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7"/>
      <c r="R52" s="56"/>
      <c r="S52" s="56"/>
    </row>
    <row r="53" spans="1:19" ht="15" customHeight="1" x14ac:dyDescent="0.2">
      <c r="A53" s="112">
        <v>12</v>
      </c>
      <c r="B53" s="66" t="s">
        <v>86</v>
      </c>
      <c r="C53" s="111" t="s">
        <v>133</v>
      </c>
      <c r="D53" s="108" t="s">
        <v>63</v>
      </c>
      <c r="E53" s="109">
        <f>E51</f>
        <v>7.03</v>
      </c>
      <c r="F53" s="63"/>
      <c r="G53" s="63"/>
      <c r="H53" s="63"/>
      <c r="I53" s="63"/>
      <c r="J53" s="63"/>
      <c r="K53" s="63"/>
      <c r="L53" s="63"/>
      <c r="M53" s="63"/>
      <c r="N53" s="63"/>
      <c r="O53" s="63"/>
      <c r="P53" s="67"/>
      <c r="Q53" s="56"/>
      <c r="R53" s="56"/>
      <c r="S53" s="56"/>
    </row>
    <row r="54" spans="1:19" ht="15" customHeight="1" x14ac:dyDescent="0.2">
      <c r="A54" s="112">
        <v>13</v>
      </c>
      <c r="B54" s="66"/>
      <c r="C54" s="107" t="s">
        <v>126</v>
      </c>
      <c r="D54" s="108" t="s">
        <v>70</v>
      </c>
      <c r="E54" s="109">
        <f>ROUND(E53*0.13*1.05,2)</f>
        <v>0.96</v>
      </c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7"/>
      <c r="R54" s="56"/>
      <c r="S54" s="56"/>
    </row>
    <row r="55" spans="1:19" s="98" customFormat="1" ht="14.25" customHeight="1" x14ac:dyDescent="0.2">
      <c r="A55" s="112">
        <v>14</v>
      </c>
      <c r="B55" s="162" t="s">
        <v>60</v>
      </c>
      <c r="C55" s="102" t="s">
        <v>231</v>
      </c>
      <c r="D55" s="103" t="s">
        <v>113</v>
      </c>
      <c r="E55" s="120">
        <v>5</v>
      </c>
      <c r="F55" s="123"/>
      <c r="G55" s="123"/>
      <c r="H55" s="100"/>
      <c r="I55" s="100"/>
      <c r="J55" s="123"/>
      <c r="K55" s="100"/>
      <c r="L55" s="100"/>
      <c r="M55" s="100"/>
      <c r="N55" s="100"/>
      <c r="O55" s="100"/>
      <c r="P55" s="101"/>
    </row>
    <row r="56" spans="1:19" ht="14.25" customHeight="1" thickBot="1" x14ac:dyDescent="0.25">
      <c r="A56" s="71"/>
      <c r="B56" s="72"/>
      <c r="C56" s="73"/>
      <c r="D56" s="74"/>
      <c r="E56" s="75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7"/>
      <c r="Q56" s="56"/>
    </row>
    <row r="57" spans="1:19" ht="15.75" customHeight="1" x14ac:dyDescent="0.2">
      <c r="A57" s="78"/>
      <c r="B57" s="79"/>
      <c r="C57" s="288" t="s">
        <v>17</v>
      </c>
      <c r="D57" s="288"/>
      <c r="E57" s="288"/>
      <c r="F57" s="288"/>
      <c r="G57" s="288"/>
      <c r="H57" s="288"/>
      <c r="I57" s="288"/>
      <c r="J57" s="288"/>
      <c r="K57" s="288"/>
      <c r="L57" s="80"/>
      <c r="M57" s="80"/>
      <c r="N57" s="80"/>
      <c r="O57" s="80"/>
      <c r="P57" s="81"/>
    </row>
    <row r="58" spans="1:19" ht="15.75" customHeight="1" x14ac:dyDescent="0.2">
      <c r="A58" s="82"/>
      <c r="C58" s="289" t="s">
        <v>55</v>
      </c>
      <c r="D58" s="289"/>
      <c r="E58" s="289"/>
      <c r="F58" s="289"/>
      <c r="G58" s="289"/>
      <c r="H58" s="289"/>
      <c r="I58" s="289"/>
      <c r="J58" s="289"/>
      <c r="K58" s="289"/>
      <c r="L58" s="84"/>
      <c r="M58" s="84"/>
      <c r="N58" s="84"/>
      <c r="O58" s="84"/>
      <c r="P58" s="85"/>
    </row>
    <row r="59" spans="1:19" ht="15.75" customHeight="1" thickBot="1" x14ac:dyDescent="0.25">
      <c r="A59" s="86"/>
      <c r="B59" s="87"/>
      <c r="C59" s="287" t="s">
        <v>56</v>
      </c>
      <c r="D59" s="287"/>
      <c r="E59" s="287"/>
      <c r="F59" s="287"/>
      <c r="G59" s="287"/>
      <c r="H59" s="287"/>
      <c r="I59" s="287"/>
      <c r="J59" s="287"/>
      <c r="K59" s="287"/>
      <c r="L59" s="88"/>
      <c r="M59" s="88"/>
      <c r="N59" s="88"/>
      <c r="O59" s="88"/>
      <c r="P59" s="89"/>
    </row>
    <row r="60" spans="1:19" s="49" customFormat="1" x14ac:dyDescent="0.2">
      <c r="C60" s="50"/>
      <c r="D60" s="50"/>
      <c r="E60" s="50"/>
    </row>
    <row r="61" spans="1:19" s="49" customFormat="1" x14ac:dyDescent="0.2">
      <c r="A61" s="268" t="s">
        <v>18</v>
      </c>
      <c r="B61" s="268"/>
      <c r="C61" s="90"/>
      <c r="D61" s="269"/>
      <c r="E61" s="270"/>
      <c r="G61" s="268" t="s">
        <v>57</v>
      </c>
      <c r="H61" s="268"/>
      <c r="I61" s="271"/>
      <c r="J61" s="271"/>
      <c r="K61" s="271"/>
      <c r="L61" s="271"/>
      <c r="M61" s="271"/>
      <c r="N61" s="272"/>
      <c r="O61" s="268"/>
    </row>
    <row r="62" spans="1:19" s="49" customFormat="1" x14ac:dyDescent="0.2">
      <c r="C62" s="16" t="s">
        <v>19</v>
      </c>
      <c r="D62" s="50"/>
      <c r="E62" s="50"/>
      <c r="K62" s="16" t="s">
        <v>19</v>
      </c>
    </row>
    <row r="63" spans="1:19" s="49" customFormat="1" x14ac:dyDescent="0.2">
      <c r="C63" s="50"/>
      <c r="D63" s="50"/>
      <c r="E63" s="50"/>
    </row>
    <row r="64" spans="1:19" s="49" customFormat="1" x14ac:dyDescent="0.2">
      <c r="A64" s="268" t="s">
        <v>20</v>
      </c>
      <c r="B64" s="268"/>
      <c r="C64" s="50"/>
      <c r="D64" s="50"/>
      <c r="E64" s="50"/>
    </row>
    <row r="65" spans="3:5" s="49" customFormat="1" x14ac:dyDescent="0.2">
      <c r="C65" s="50"/>
      <c r="D65" s="50"/>
      <c r="E65" s="50"/>
    </row>
    <row r="66" spans="3:5" s="49" customFormat="1" x14ac:dyDescent="0.2">
      <c r="C66" s="50"/>
      <c r="D66" s="50"/>
      <c r="E66" s="50"/>
    </row>
    <row r="67" spans="3:5" s="49" customFormat="1" x14ac:dyDescent="0.2">
      <c r="C67" s="50"/>
      <c r="D67" s="50"/>
      <c r="E67" s="50"/>
    </row>
    <row r="68" spans="3:5" s="49" customFormat="1" x14ac:dyDescent="0.2">
      <c r="C68" s="50"/>
      <c r="D68" s="50"/>
      <c r="E68" s="50"/>
    </row>
    <row r="69" spans="3:5" s="49" customFormat="1" x14ac:dyDescent="0.2">
      <c r="C69" s="50"/>
      <c r="D69" s="50"/>
      <c r="E69" s="50"/>
    </row>
    <row r="70" spans="3:5" s="49" customFormat="1" x14ac:dyDescent="0.2">
      <c r="C70" s="50"/>
      <c r="D70" s="50"/>
      <c r="E70" s="50"/>
    </row>
    <row r="71" spans="3:5" s="49" customFormat="1" x14ac:dyDescent="0.2">
      <c r="C71" s="50"/>
      <c r="D71" s="50"/>
      <c r="E71" s="50"/>
    </row>
    <row r="72" spans="3:5" s="49" customFormat="1" x14ac:dyDescent="0.2">
      <c r="C72" s="50"/>
      <c r="D72" s="50"/>
      <c r="E72" s="50"/>
    </row>
    <row r="73" spans="3:5" s="49" customFormat="1" x14ac:dyDescent="0.2">
      <c r="C73" s="50"/>
      <c r="D73" s="50"/>
      <c r="E73" s="50"/>
    </row>
    <row r="74" spans="3:5" s="49" customFormat="1" x14ac:dyDescent="0.2">
      <c r="C74" s="50"/>
      <c r="D74" s="50"/>
      <c r="E74" s="50"/>
    </row>
    <row r="75" spans="3:5" s="49" customFormat="1" x14ac:dyDescent="0.2">
      <c r="C75" s="50"/>
      <c r="D75" s="50"/>
      <c r="E75" s="50"/>
    </row>
    <row r="76" spans="3:5" s="49" customFormat="1" x14ac:dyDescent="0.2">
      <c r="C76" s="50"/>
      <c r="D76" s="50"/>
      <c r="E76" s="50"/>
    </row>
    <row r="77" spans="3:5" s="49" customFormat="1" x14ac:dyDescent="0.2">
      <c r="C77" s="50"/>
      <c r="D77" s="50"/>
      <c r="E77" s="50"/>
    </row>
    <row r="78" spans="3:5" s="49" customFormat="1" x14ac:dyDescent="0.2">
      <c r="C78" s="50"/>
      <c r="D78" s="50"/>
      <c r="E78" s="50"/>
    </row>
    <row r="79" spans="3:5" s="49" customFormat="1" x14ac:dyDescent="0.2">
      <c r="C79" s="50"/>
      <c r="D79" s="50"/>
      <c r="E79" s="50"/>
    </row>
    <row r="80" spans="3:5" s="49" customFormat="1" x14ac:dyDescent="0.2">
      <c r="C80" s="50"/>
      <c r="D80" s="50"/>
      <c r="E80" s="50"/>
    </row>
    <row r="81" spans="3:5" s="49" customFormat="1" x14ac:dyDescent="0.2">
      <c r="C81" s="50"/>
      <c r="D81" s="50"/>
      <c r="E81" s="50"/>
    </row>
    <row r="82" spans="3:5" s="49" customFormat="1" x14ac:dyDescent="0.2">
      <c r="C82" s="50"/>
      <c r="D82" s="50"/>
      <c r="E82" s="50"/>
    </row>
    <row r="83" spans="3:5" s="49" customFormat="1" x14ac:dyDescent="0.2">
      <c r="C83" s="50"/>
      <c r="D83" s="50"/>
      <c r="E83" s="50"/>
    </row>
    <row r="84" spans="3:5" s="49" customFormat="1" x14ac:dyDescent="0.2">
      <c r="C84" s="50"/>
      <c r="D84" s="50"/>
      <c r="E84" s="50"/>
    </row>
    <row r="85" spans="3:5" s="49" customFormat="1" x14ac:dyDescent="0.2">
      <c r="C85" s="50"/>
      <c r="D85" s="50"/>
      <c r="E85" s="50"/>
    </row>
    <row r="86" spans="3:5" s="49" customFormat="1" x14ac:dyDescent="0.2">
      <c r="C86" s="50"/>
      <c r="D86" s="50"/>
      <c r="E86" s="50"/>
    </row>
    <row r="87" spans="3:5" s="49" customFormat="1" x14ac:dyDescent="0.2">
      <c r="C87" s="50"/>
      <c r="D87" s="50"/>
      <c r="E87" s="50"/>
    </row>
    <row r="88" spans="3:5" s="49" customFormat="1" x14ac:dyDescent="0.2">
      <c r="C88" s="50"/>
      <c r="D88" s="50"/>
      <c r="E88" s="50"/>
    </row>
    <row r="89" spans="3:5" s="49" customFormat="1" x14ac:dyDescent="0.2">
      <c r="C89" s="50"/>
      <c r="D89" s="50"/>
      <c r="E89" s="50"/>
    </row>
    <row r="90" spans="3:5" s="49" customFormat="1" x14ac:dyDescent="0.2">
      <c r="C90" s="50"/>
      <c r="D90" s="50"/>
      <c r="E90" s="50"/>
    </row>
    <row r="91" spans="3:5" s="49" customFormat="1" x14ac:dyDescent="0.2">
      <c r="C91" s="50"/>
      <c r="D91" s="50"/>
      <c r="E91" s="50"/>
    </row>
    <row r="92" spans="3:5" s="49" customFormat="1" x14ac:dyDescent="0.2">
      <c r="C92" s="50"/>
      <c r="D92" s="50"/>
      <c r="E92" s="50"/>
    </row>
    <row r="93" spans="3:5" s="49" customFormat="1" x14ac:dyDescent="0.2">
      <c r="C93" s="50"/>
      <c r="D93" s="50"/>
      <c r="E93" s="50"/>
    </row>
    <row r="94" spans="3:5" s="49" customFormat="1" x14ac:dyDescent="0.2">
      <c r="C94" s="50"/>
      <c r="D94" s="50"/>
      <c r="E94" s="50"/>
    </row>
    <row r="95" spans="3:5" s="49" customFormat="1" x14ac:dyDescent="0.2">
      <c r="C95" s="50"/>
      <c r="D95" s="50"/>
      <c r="E95" s="50"/>
    </row>
    <row r="96" spans="3:5" s="49" customFormat="1" x14ac:dyDescent="0.2">
      <c r="C96" s="50"/>
      <c r="D96" s="50"/>
      <c r="E96" s="50"/>
    </row>
    <row r="97" spans="3:5" s="49" customFormat="1" x14ac:dyDescent="0.2">
      <c r="C97" s="50"/>
      <c r="D97" s="50"/>
      <c r="E97" s="50"/>
    </row>
    <row r="98" spans="3:5" s="49" customFormat="1" x14ac:dyDescent="0.2">
      <c r="C98" s="50"/>
      <c r="D98" s="50"/>
      <c r="E98" s="50"/>
    </row>
    <row r="99" spans="3:5" s="49" customFormat="1" x14ac:dyDescent="0.2">
      <c r="C99" s="50"/>
      <c r="D99" s="50"/>
      <c r="E99" s="50"/>
    </row>
    <row r="100" spans="3:5" s="49" customFormat="1" x14ac:dyDescent="0.2">
      <c r="C100" s="50"/>
      <c r="D100" s="50"/>
      <c r="E100" s="50"/>
    </row>
    <row r="101" spans="3:5" s="49" customFormat="1" x14ac:dyDescent="0.2">
      <c r="C101" s="50"/>
      <c r="D101" s="50"/>
      <c r="E101" s="50"/>
    </row>
    <row r="102" spans="3:5" s="49" customFormat="1" x14ac:dyDescent="0.2">
      <c r="C102" s="50"/>
      <c r="D102" s="50"/>
      <c r="E102" s="50"/>
    </row>
    <row r="103" spans="3:5" s="49" customFormat="1" x14ac:dyDescent="0.2">
      <c r="C103" s="50"/>
      <c r="D103" s="50"/>
      <c r="E103" s="50"/>
    </row>
    <row r="104" spans="3:5" s="49" customFormat="1" x14ac:dyDescent="0.2">
      <c r="C104" s="50"/>
      <c r="D104" s="50"/>
      <c r="E104" s="50"/>
    </row>
    <row r="105" spans="3:5" s="49" customFormat="1" x14ac:dyDescent="0.2">
      <c r="C105" s="50"/>
      <c r="D105" s="50"/>
      <c r="E105" s="50"/>
    </row>
    <row r="106" spans="3:5" s="49" customFormat="1" x14ac:dyDescent="0.2">
      <c r="C106" s="50"/>
      <c r="D106" s="50"/>
      <c r="E106" s="50"/>
    </row>
    <row r="107" spans="3:5" s="49" customFormat="1" x14ac:dyDescent="0.2">
      <c r="C107" s="50"/>
      <c r="D107" s="50"/>
      <c r="E107" s="50"/>
    </row>
    <row r="108" spans="3:5" s="49" customFormat="1" x14ac:dyDescent="0.2">
      <c r="C108" s="50"/>
      <c r="D108" s="50"/>
      <c r="E108" s="50"/>
    </row>
    <row r="109" spans="3:5" s="49" customFormat="1" x14ac:dyDescent="0.2">
      <c r="C109" s="50"/>
      <c r="D109" s="50"/>
      <c r="E109" s="50"/>
    </row>
    <row r="110" spans="3:5" s="49" customFormat="1" x14ac:dyDescent="0.2">
      <c r="C110" s="50"/>
      <c r="D110" s="50"/>
      <c r="E110" s="50"/>
    </row>
    <row r="111" spans="3:5" s="49" customFormat="1" x14ac:dyDescent="0.2">
      <c r="C111" s="50"/>
      <c r="D111" s="50"/>
      <c r="E111" s="50"/>
    </row>
    <row r="112" spans="3:5" s="49" customFormat="1" x14ac:dyDescent="0.2">
      <c r="C112" s="50"/>
      <c r="D112" s="50"/>
      <c r="E112" s="50"/>
    </row>
    <row r="113" spans="3:5" s="49" customFormat="1" x14ac:dyDescent="0.2">
      <c r="C113" s="50"/>
      <c r="D113" s="50"/>
      <c r="E113" s="50"/>
    </row>
    <row r="114" spans="3:5" s="49" customFormat="1" x14ac:dyDescent="0.2">
      <c r="C114" s="50"/>
      <c r="D114" s="50"/>
      <c r="E114" s="50"/>
    </row>
    <row r="115" spans="3:5" s="49" customFormat="1" x14ac:dyDescent="0.2">
      <c r="C115" s="50"/>
      <c r="D115" s="50"/>
      <c r="E115" s="50"/>
    </row>
    <row r="116" spans="3:5" s="49" customFormat="1" x14ac:dyDescent="0.2">
      <c r="C116" s="50"/>
      <c r="D116" s="50"/>
      <c r="E116" s="50"/>
    </row>
    <row r="117" spans="3:5" s="49" customFormat="1" x14ac:dyDescent="0.2">
      <c r="C117" s="50"/>
      <c r="D117" s="50"/>
      <c r="E117" s="50"/>
    </row>
    <row r="118" spans="3:5" s="49" customFormat="1" x14ac:dyDescent="0.2">
      <c r="C118" s="50"/>
      <c r="D118" s="50"/>
      <c r="E118" s="50"/>
    </row>
    <row r="119" spans="3:5" s="49" customFormat="1" x14ac:dyDescent="0.2">
      <c r="C119" s="50"/>
      <c r="D119" s="50"/>
      <c r="E119" s="50"/>
    </row>
    <row r="120" spans="3:5" s="49" customFormat="1" x14ac:dyDescent="0.2">
      <c r="C120" s="50"/>
      <c r="D120" s="50"/>
      <c r="E120" s="50"/>
    </row>
    <row r="121" spans="3:5" s="49" customFormat="1" x14ac:dyDescent="0.2">
      <c r="C121" s="50"/>
      <c r="D121" s="50"/>
      <c r="E121" s="50"/>
    </row>
    <row r="122" spans="3:5" s="49" customFormat="1" x14ac:dyDescent="0.2">
      <c r="C122" s="50"/>
      <c r="D122" s="50"/>
      <c r="E122" s="50"/>
    </row>
    <row r="123" spans="3:5" s="49" customFormat="1" x14ac:dyDescent="0.2">
      <c r="C123" s="50"/>
      <c r="D123" s="50"/>
      <c r="E123" s="50"/>
    </row>
    <row r="124" spans="3:5" s="49" customFormat="1" x14ac:dyDescent="0.2">
      <c r="C124" s="50"/>
      <c r="D124" s="50"/>
      <c r="E124" s="50"/>
    </row>
    <row r="125" spans="3:5" s="49" customFormat="1" x14ac:dyDescent="0.2">
      <c r="C125" s="50"/>
      <c r="D125" s="50"/>
      <c r="E125" s="50"/>
    </row>
    <row r="126" spans="3:5" s="49" customFormat="1" x14ac:dyDescent="0.2">
      <c r="C126" s="50"/>
      <c r="D126" s="50"/>
      <c r="E126" s="50"/>
    </row>
    <row r="127" spans="3:5" s="49" customFormat="1" x14ac:dyDescent="0.2">
      <c r="C127" s="50"/>
      <c r="D127" s="50"/>
      <c r="E127" s="50"/>
    </row>
    <row r="128" spans="3:5" s="49" customFormat="1" x14ac:dyDescent="0.2">
      <c r="C128" s="50"/>
      <c r="D128" s="50"/>
      <c r="E128" s="50"/>
    </row>
    <row r="129" spans="3:5" s="49" customFormat="1" x14ac:dyDescent="0.2">
      <c r="C129" s="50"/>
      <c r="D129" s="50"/>
      <c r="E129" s="50"/>
    </row>
    <row r="130" spans="3:5" s="49" customFormat="1" x14ac:dyDescent="0.2">
      <c r="C130" s="50"/>
      <c r="D130" s="50"/>
      <c r="E130" s="50"/>
    </row>
    <row r="131" spans="3:5" s="49" customFormat="1" x14ac:dyDescent="0.2">
      <c r="C131" s="50"/>
      <c r="D131" s="50"/>
      <c r="E131" s="50"/>
    </row>
    <row r="132" spans="3:5" s="49" customFormat="1" x14ac:dyDescent="0.2">
      <c r="C132" s="50"/>
      <c r="D132" s="50"/>
      <c r="E132" s="50"/>
    </row>
    <row r="133" spans="3:5" s="49" customFormat="1" x14ac:dyDescent="0.2">
      <c r="C133" s="50"/>
      <c r="D133" s="50"/>
      <c r="E133" s="50"/>
    </row>
    <row r="134" spans="3:5" s="49" customFormat="1" x14ac:dyDescent="0.2">
      <c r="C134" s="50"/>
      <c r="D134" s="50"/>
      <c r="E134" s="50"/>
    </row>
    <row r="135" spans="3:5" s="49" customFormat="1" x14ac:dyDescent="0.2">
      <c r="C135" s="50"/>
      <c r="D135" s="50"/>
      <c r="E135" s="50"/>
    </row>
    <row r="136" spans="3:5" s="49" customFormat="1" x14ac:dyDescent="0.2">
      <c r="C136" s="50"/>
      <c r="D136" s="50"/>
      <c r="E136" s="50"/>
    </row>
    <row r="137" spans="3:5" s="49" customFormat="1" x14ac:dyDescent="0.2">
      <c r="C137" s="50"/>
      <c r="D137" s="50"/>
      <c r="E137" s="50"/>
    </row>
    <row r="138" spans="3:5" s="49" customFormat="1" x14ac:dyDescent="0.2">
      <c r="C138" s="50"/>
      <c r="D138" s="50"/>
      <c r="E138" s="50"/>
    </row>
    <row r="139" spans="3:5" s="49" customFormat="1" x14ac:dyDescent="0.2">
      <c r="C139" s="50"/>
      <c r="D139" s="50"/>
      <c r="E139" s="50"/>
    </row>
    <row r="140" spans="3:5" s="49" customFormat="1" x14ac:dyDescent="0.2">
      <c r="C140" s="50"/>
      <c r="D140" s="50"/>
      <c r="E140" s="50"/>
    </row>
    <row r="141" spans="3:5" s="49" customFormat="1" x14ac:dyDescent="0.2">
      <c r="C141" s="50"/>
      <c r="D141" s="50"/>
      <c r="E141" s="50"/>
    </row>
    <row r="142" spans="3:5" s="49" customFormat="1" x14ac:dyDescent="0.2">
      <c r="C142" s="50"/>
      <c r="D142" s="50"/>
      <c r="E142" s="50"/>
    </row>
    <row r="143" spans="3:5" s="49" customFormat="1" x14ac:dyDescent="0.2">
      <c r="C143" s="50"/>
      <c r="D143" s="50"/>
      <c r="E143" s="50"/>
    </row>
    <row r="144" spans="3:5" s="49" customFormat="1" x14ac:dyDescent="0.2">
      <c r="C144" s="50"/>
      <c r="D144" s="50"/>
      <c r="E144" s="50"/>
    </row>
    <row r="145" spans="3:5" s="49" customFormat="1" x14ac:dyDescent="0.2">
      <c r="C145" s="50"/>
      <c r="D145" s="50"/>
      <c r="E145" s="50"/>
    </row>
    <row r="146" spans="3:5" s="49" customFormat="1" x14ac:dyDescent="0.2">
      <c r="C146" s="50"/>
      <c r="D146" s="50"/>
      <c r="E146" s="50"/>
    </row>
    <row r="147" spans="3:5" s="49" customFormat="1" x14ac:dyDescent="0.2">
      <c r="C147" s="50"/>
      <c r="D147" s="50"/>
      <c r="E147" s="50"/>
    </row>
    <row r="148" spans="3:5" s="49" customFormat="1" x14ac:dyDescent="0.2">
      <c r="C148" s="50"/>
      <c r="D148" s="50"/>
      <c r="E148" s="50"/>
    </row>
    <row r="149" spans="3:5" s="49" customFormat="1" x14ac:dyDescent="0.2">
      <c r="C149" s="50"/>
      <c r="D149" s="50"/>
      <c r="E149" s="50"/>
    </row>
    <row r="150" spans="3:5" s="49" customFormat="1" x14ac:dyDescent="0.2">
      <c r="C150" s="50"/>
      <c r="D150" s="50"/>
      <c r="E150" s="50"/>
    </row>
    <row r="151" spans="3:5" s="49" customFormat="1" x14ac:dyDescent="0.2">
      <c r="C151" s="50"/>
      <c r="D151" s="50"/>
      <c r="E151" s="50"/>
    </row>
    <row r="152" spans="3:5" s="49" customFormat="1" x14ac:dyDescent="0.2">
      <c r="C152" s="50"/>
      <c r="D152" s="50"/>
      <c r="E152" s="50"/>
    </row>
    <row r="153" spans="3:5" s="49" customFormat="1" x14ac:dyDescent="0.2">
      <c r="C153" s="50"/>
      <c r="D153" s="50"/>
      <c r="E153" s="50"/>
    </row>
    <row r="154" spans="3:5" s="49" customFormat="1" x14ac:dyDescent="0.2">
      <c r="C154" s="50"/>
      <c r="D154" s="50"/>
      <c r="E154" s="50"/>
    </row>
    <row r="155" spans="3:5" s="49" customFormat="1" x14ac:dyDescent="0.2">
      <c r="C155" s="50"/>
      <c r="D155" s="50"/>
      <c r="E155" s="50"/>
    </row>
    <row r="156" spans="3:5" s="49" customFormat="1" x14ac:dyDescent="0.2">
      <c r="C156" s="50"/>
      <c r="D156" s="50"/>
      <c r="E156" s="50"/>
    </row>
    <row r="157" spans="3:5" s="49" customFormat="1" x14ac:dyDescent="0.2">
      <c r="C157" s="50"/>
      <c r="D157" s="50"/>
      <c r="E157" s="50"/>
    </row>
    <row r="158" spans="3:5" s="49" customFormat="1" x14ac:dyDescent="0.2">
      <c r="C158" s="50"/>
      <c r="D158" s="50"/>
      <c r="E158" s="50"/>
    </row>
    <row r="159" spans="3:5" s="49" customFormat="1" x14ac:dyDescent="0.2">
      <c r="C159" s="50"/>
      <c r="D159" s="50"/>
      <c r="E159" s="50"/>
    </row>
    <row r="160" spans="3:5" s="49" customFormat="1" x14ac:dyDescent="0.2">
      <c r="C160" s="50"/>
      <c r="D160" s="50"/>
      <c r="E160" s="50"/>
    </row>
    <row r="161" spans="3:5" s="49" customFormat="1" x14ac:dyDescent="0.2">
      <c r="C161" s="50"/>
      <c r="D161" s="50"/>
      <c r="E161" s="50"/>
    </row>
    <row r="162" spans="3:5" s="49" customFormat="1" x14ac:dyDescent="0.2">
      <c r="C162" s="50"/>
      <c r="D162" s="50"/>
      <c r="E162" s="50"/>
    </row>
    <row r="163" spans="3:5" s="49" customFormat="1" x14ac:dyDescent="0.2">
      <c r="C163" s="50"/>
      <c r="D163" s="50"/>
      <c r="E163" s="50"/>
    </row>
    <row r="164" spans="3:5" s="49" customFormat="1" x14ac:dyDescent="0.2">
      <c r="C164" s="50"/>
      <c r="D164" s="50"/>
      <c r="E164" s="50"/>
    </row>
    <row r="165" spans="3:5" s="49" customFormat="1" x14ac:dyDescent="0.2">
      <c r="C165" s="50"/>
      <c r="D165" s="50"/>
      <c r="E165" s="50"/>
    </row>
    <row r="166" spans="3:5" s="49" customFormat="1" x14ac:dyDescent="0.2">
      <c r="C166" s="50"/>
      <c r="D166" s="50"/>
      <c r="E166" s="50"/>
    </row>
    <row r="167" spans="3:5" s="49" customFormat="1" x14ac:dyDescent="0.2">
      <c r="C167" s="50"/>
      <c r="D167" s="50"/>
      <c r="E167" s="50"/>
    </row>
    <row r="168" spans="3:5" s="49" customFormat="1" x14ac:dyDescent="0.2">
      <c r="C168" s="50"/>
      <c r="D168" s="50"/>
      <c r="E168" s="50"/>
    </row>
    <row r="169" spans="3:5" s="49" customFormat="1" x14ac:dyDescent="0.2">
      <c r="C169" s="50"/>
      <c r="D169" s="50"/>
      <c r="E169" s="50"/>
    </row>
    <row r="170" spans="3:5" s="49" customFormat="1" x14ac:dyDescent="0.2">
      <c r="C170" s="50"/>
      <c r="D170" s="50"/>
      <c r="E170" s="50"/>
    </row>
    <row r="171" spans="3:5" s="49" customFormat="1" x14ac:dyDescent="0.2">
      <c r="C171" s="50"/>
      <c r="D171" s="50"/>
      <c r="E171" s="50"/>
    </row>
    <row r="172" spans="3:5" s="49" customFormat="1" x14ac:dyDescent="0.2">
      <c r="C172" s="50"/>
      <c r="D172" s="50"/>
      <c r="E172" s="50"/>
    </row>
    <row r="173" spans="3:5" s="49" customFormat="1" x14ac:dyDescent="0.2">
      <c r="C173" s="50"/>
      <c r="D173" s="50"/>
      <c r="E173" s="50"/>
    </row>
    <row r="174" spans="3:5" s="49" customFormat="1" x14ac:dyDescent="0.2">
      <c r="C174" s="50"/>
      <c r="D174" s="50"/>
      <c r="E174" s="50"/>
    </row>
    <row r="175" spans="3:5" s="49" customFormat="1" x14ac:dyDescent="0.2">
      <c r="C175" s="50"/>
      <c r="D175" s="50"/>
      <c r="E175" s="50"/>
    </row>
    <row r="176" spans="3:5" s="49" customFormat="1" x14ac:dyDescent="0.2">
      <c r="C176" s="50"/>
      <c r="D176" s="50"/>
      <c r="E176" s="50"/>
    </row>
    <row r="177" spans="3:5" s="49" customFormat="1" x14ac:dyDescent="0.2">
      <c r="C177" s="50"/>
      <c r="D177" s="50"/>
      <c r="E177" s="50"/>
    </row>
    <row r="178" spans="3:5" s="49" customFormat="1" x14ac:dyDescent="0.2">
      <c r="C178" s="50"/>
      <c r="D178" s="50"/>
      <c r="E178" s="50"/>
    </row>
    <row r="179" spans="3:5" s="49" customFormat="1" x14ac:dyDescent="0.2">
      <c r="C179" s="50"/>
      <c r="D179" s="50"/>
      <c r="E179" s="50"/>
    </row>
    <row r="180" spans="3:5" s="49" customFormat="1" x14ac:dyDescent="0.2">
      <c r="C180" s="50"/>
      <c r="D180" s="50"/>
      <c r="E180" s="50"/>
    </row>
    <row r="181" spans="3:5" s="49" customFormat="1" x14ac:dyDescent="0.2">
      <c r="C181" s="50"/>
      <c r="D181" s="50"/>
      <c r="E181" s="50"/>
    </row>
    <row r="182" spans="3:5" s="49" customFormat="1" x14ac:dyDescent="0.2">
      <c r="C182" s="50"/>
      <c r="D182" s="50"/>
      <c r="E182" s="50"/>
    </row>
    <row r="183" spans="3:5" s="49" customFormat="1" x14ac:dyDescent="0.2">
      <c r="C183" s="50"/>
      <c r="D183" s="50"/>
      <c r="E183" s="50"/>
    </row>
    <row r="184" spans="3:5" s="49" customFormat="1" x14ac:dyDescent="0.2">
      <c r="C184" s="50"/>
      <c r="D184" s="50"/>
      <c r="E184" s="50"/>
    </row>
    <row r="185" spans="3:5" s="49" customFormat="1" x14ac:dyDescent="0.2">
      <c r="C185" s="50"/>
      <c r="D185" s="50"/>
      <c r="E185" s="50"/>
    </row>
    <row r="186" spans="3:5" s="49" customFormat="1" x14ac:dyDescent="0.2">
      <c r="C186" s="50"/>
      <c r="D186" s="50"/>
      <c r="E186" s="50"/>
    </row>
    <row r="187" spans="3:5" s="49" customFormat="1" x14ac:dyDescent="0.2">
      <c r="C187" s="50"/>
      <c r="D187" s="50"/>
      <c r="E187" s="50"/>
    </row>
    <row r="188" spans="3:5" s="49" customFormat="1" x14ac:dyDescent="0.2">
      <c r="C188" s="50"/>
      <c r="D188" s="50"/>
      <c r="E188" s="50"/>
    </row>
    <row r="189" spans="3:5" s="49" customFormat="1" x14ac:dyDescent="0.2">
      <c r="C189" s="50"/>
      <c r="D189" s="50"/>
      <c r="E189" s="50"/>
    </row>
    <row r="190" spans="3:5" s="49" customFormat="1" x14ac:dyDescent="0.2">
      <c r="C190" s="50"/>
      <c r="D190" s="50"/>
      <c r="E190" s="50"/>
    </row>
    <row r="191" spans="3:5" s="49" customFormat="1" x14ac:dyDescent="0.2">
      <c r="C191" s="50"/>
      <c r="D191" s="50"/>
      <c r="E191" s="50"/>
    </row>
    <row r="192" spans="3:5" s="49" customFormat="1" x14ac:dyDescent="0.2">
      <c r="C192" s="50"/>
      <c r="D192" s="50"/>
      <c r="E192" s="50"/>
    </row>
    <row r="193" spans="3:5" s="49" customFormat="1" x14ac:dyDescent="0.2">
      <c r="C193" s="50"/>
      <c r="D193" s="50"/>
      <c r="E193" s="50"/>
    </row>
    <row r="194" spans="3:5" s="49" customFormat="1" x14ac:dyDescent="0.2">
      <c r="C194" s="50"/>
      <c r="D194" s="50"/>
      <c r="E194" s="50"/>
    </row>
    <row r="195" spans="3:5" s="49" customFormat="1" x14ac:dyDescent="0.2">
      <c r="C195" s="50"/>
      <c r="D195" s="50"/>
      <c r="E195" s="50"/>
    </row>
    <row r="196" spans="3:5" s="49" customFormat="1" x14ac:dyDescent="0.2">
      <c r="C196" s="50"/>
      <c r="D196" s="50"/>
      <c r="E196" s="50"/>
    </row>
    <row r="197" spans="3:5" s="49" customFormat="1" x14ac:dyDescent="0.2">
      <c r="C197" s="50"/>
      <c r="D197" s="50"/>
      <c r="E197" s="50"/>
    </row>
    <row r="198" spans="3:5" s="49" customFormat="1" x14ac:dyDescent="0.2">
      <c r="C198" s="50"/>
      <c r="D198" s="50"/>
      <c r="E198" s="50"/>
    </row>
    <row r="199" spans="3:5" s="49" customFormat="1" x14ac:dyDescent="0.2">
      <c r="C199" s="50"/>
      <c r="D199" s="50"/>
      <c r="E199" s="50"/>
    </row>
    <row r="200" spans="3:5" s="49" customFormat="1" x14ac:dyDescent="0.2">
      <c r="C200" s="50"/>
      <c r="D200" s="50"/>
      <c r="E200" s="50"/>
    </row>
    <row r="201" spans="3:5" s="49" customFormat="1" x14ac:dyDescent="0.2">
      <c r="C201" s="50"/>
      <c r="D201" s="50"/>
      <c r="E201" s="50"/>
    </row>
    <row r="202" spans="3:5" s="49" customFormat="1" x14ac:dyDescent="0.2">
      <c r="C202" s="50"/>
      <c r="D202" s="50"/>
      <c r="E202" s="50"/>
    </row>
    <row r="203" spans="3:5" s="49" customFormat="1" x14ac:dyDescent="0.2">
      <c r="C203" s="50"/>
      <c r="D203" s="50"/>
      <c r="E203" s="50"/>
    </row>
    <row r="204" spans="3:5" s="49" customFormat="1" x14ac:dyDescent="0.2">
      <c r="C204" s="50"/>
      <c r="D204" s="50"/>
      <c r="E204" s="50"/>
    </row>
    <row r="205" spans="3:5" s="49" customFormat="1" x14ac:dyDescent="0.2">
      <c r="C205" s="50"/>
      <c r="D205" s="50"/>
      <c r="E205" s="50"/>
    </row>
    <row r="206" spans="3:5" s="49" customFormat="1" x14ac:dyDescent="0.2">
      <c r="C206" s="50"/>
      <c r="D206" s="50"/>
      <c r="E206" s="50"/>
    </row>
    <row r="207" spans="3:5" s="49" customFormat="1" x14ac:dyDescent="0.2">
      <c r="C207" s="50"/>
      <c r="D207" s="50"/>
      <c r="E207" s="50"/>
    </row>
    <row r="208" spans="3:5" s="49" customFormat="1" x14ac:dyDescent="0.2">
      <c r="C208" s="50"/>
      <c r="D208" s="50"/>
      <c r="E208" s="50"/>
    </row>
    <row r="209" spans="3:5" s="49" customFormat="1" x14ac:dyDescent="0.2">
      <c r="C209" s="50"/>
      <c r="D209" s="50"/>
      <c r="E209" s="50"/>
    </row>
    <row r="210" spans="3:5" s="49" customFormat="1" x14ac:dyDescent="0.2">
      <c r="C210" s="50"/>
      <c r="D210" s="50"/>
      <c r="E210" s="50"/>
    </row>
    <row r="211" spans="3:5" s="49" customFormat="1" x14ac:dyDescent="0.2">
      <c r="C211" s="50"/>
      <c r="D211" s="50"/>
      <c r="E211" s="50"/>
    </row>
    <row r="212" spans="3:5" s="49" customFormat="1" x14ac:dyDescent="0.2">
      <c r="C212" s="50"/>
      <c r="D212" s="50"/>
      <c r="E212" s="50"/>
    </row>
    <row r="213" spans="3:5" s="49" customFormat="1" x14ac:dyDescent="0.2">
      <c r="C213" s="50"/>
      <c r="D213" s="50"/>
      <c r="E213" s="50"/>
    </row>
    <row r="214" spans="3:5" s="49" customFormat="1" x14ac:dyDescent="0.2">
      <c r="C214" s="50"/>
      <c r="D214" s="50"/>
      <c r="E214" s="50"/>
    </row>
    <row r="215" spans="3:5" s="49" customFormat="1" x14ac:dyDescent="0.2">
      <c r="C215" s="50"/>
      <c r="D215" s="50"/>
      <c r="E215" s="50"/>
    </row>
    <row r="216" spans="3:5" s="49" customFormat="1" x14ac:dyDescent="0.2">
      <c r="C216" s="50"/>
      <c r="D216" s="50"/>
      <c r="E216" s="50"/>
    </row>
    <row r="217" spans="3:5" s="49" customFormat="1" x14ac:dyDescent="0.2">
      <c r="C217" s="50"/>
      <c r="D217" s="50"/>
      <c r="E217" s="50"/>
    </row>
    <row r="218" spans="3:5" s="49" customFormat="1" x14ac:dyDescent="0.2">
      <c r="C218" s="50"/>
      <c r="D218" s="50"/>
      <c r="E218" s="50"/>
    </row>
    <row r="219" spans="3:5" s="49" customFormat="1" x14ac:dyDescent="0.2">
      <c r="C219" s="50"/>
      <c r="D219" s="50"/>
      <c r="E219" s="50"/>
    </row>
    <row r="220" spans="3:5" s="49" customFormat="1" x14ac:dyDescent="0.2">
      <c r="C220" s="50"/>
      <c r="D220" s="50"/>
      <c r="E220" s="50"/>
    </row>
    <row r="221" spans="3:5" s="49" customFormat="1" x14ac:dyDescent="0.2">
      <c r="C221" s="50"/>
      <c r="D221" s="50"/>
      <c r="E221" s="50"/>
    </row>
    <row r="222" spans="3:5" s="49" customFormat="1" x14ac:dyDescent="0.2">
      <c r="C222" s="50"/>
      <c r="D222" s="50"/>
      <c r="E222" s="50"/>
    </row>
    <row r="223" spans="3:5" s="49" customFormat="1" x14ac:dyDescent="0.2">
      <c r="C223" s="50"/>
      <c r="D223" s="50"/>
      <c r="E223" s="50"/>
    </row>
    <row r="224" spans="3:5" s="49" customFormat="1" x14ac:dyDescent="0.2">
      <c r="C224" s="50"/>
      <c r="D224" s="50"/>
      <c r="E224" s="50"/>
    </row>
    <row r="225" spans="3:5" s="49" customFormat="1" x14ac:dyDescent="0.2">
      <c r="C225" s="50"/>
      <c r="D225" s="50"/>
      <c r="E225" s="50"/>
    </row>
    <row r="226" spans="3:5" s="49" customFormat="1" x14ac:dyDescent="0.2">
      <c r="C226" s="50"/>
      <c r="D226" s="50"/>
      <c r="E226" s="50"/>
    </row>
    <row r="227" spans="3:5" s="49" customFormat="1" x14ac:dyDescent="0.2">
      <c r="C227" s="50"/>
      <c r="D227" s="50"/>
      <c r="E227" s="50"/>
    </row>
    <row r="228" spans="3:5" s="49" customFormat="1" x14ac:dyDescent="0.2">
      <c r="C228" s="50"/>
      <c r="D228" s="50"/>
      <c r="E228" s="50"/>
    </row>
    <row r="229" spans="3:5" s="49" customFormat="1" x14ac:dyDescent="0.2">
      <c r="C229" s="50"/>
      <c r="D229" s="50"/>
      <c r="E229" s="50"/>
    </row>
    <row r="230" spans="3:5" s="49" customFormat="1" x14ac:dyDescent="0.2">
      <c r="C230" s="50"/>
      <c r="D230" s="50"/>
      <c r="E230" s="50"/>
    </row>
    <row r="231" spans="3:5" s="49" customFormat="1" x14ac:dyDescent="0.2">
      <c r="C231" s="50"/>
      <c r="D231" s="50"/>
      <c r="E231" s="50"/>
    </row>
    <row r="232" spans="3:5" s="49" customFormat="1" x14ac:dyDescent="0.2">
      <c r="C232" s="50"/>
      <c r="D232" s="50"/>
      <c r="E232" s="50"/>
    </row>
    <row r="233" spans="3:5" s="49" customFormat="1" x14ac:dyDescent="0.2">
      <c r="C233" s="50"/>
      <c r="D233" s="50"/>
      <c r="E233" s="50"/>
    </row>
    <row r="234" spans="3:5" s="49" customFormat="1" x14ac:dyDescent="0.2">
      <c r="C234" s="50"/>
      <c r="D234" s="50"/>
      <c r="E234" s="50"/>
    </row>
    <row r="235" spans="3:5" s="49" customFormat="1" x14ac:dyDescent="0.2">
      <c r="C235" s="50"/>
      <c r="D235" s="50"/>
      <c r="E235" s="50"/>
    </row>
    <row r="236" spans="3:5" s="49" customFormat="1" x14ac:dyDescent="0.2">
      <c r="C236" s="50"/>
      <c r="D236" s="50"/>
      <c r="E236" s="50"/>
    </row>
    <row r="237" spans="3:5" s="49" customFormat="1" x14ac:dyDescent="0.2">
      <c r="C237" s="50"/>
      <c r="D237" s="50"/>
      <c r="E237" s="50"/>
    </row>
    <row r="238" spans="3:5" s="49" customFormat="1" x14ac:dyDescent="0.2">
      <c r="C238" s="50"/>
      <c r="D238" s="50"/>
      <c r="E238" s="50"/>
    </row>
    <row r="239" spans="3:5" s="49" customFormat="1" x14ac:dyDescent="0.2">
      <c r="C239" s="50"/>
      <c r="D239" s="50"/>
      <c r="E239" s="50"/>
    </row>
    <row r="240" spans="3:5" s="49" customFormat="1" x14ac:dyDescent="0.2">
      <c r="C240" s="50"/>
      <c r="D240" s="50"/>
      <c r="E240" s="50"/>
    </row>
    <row r="241" spans="3:5" s="49" customFormat="1" x14ac:dyDescent="0.2">
      <c r="C241" s="50"/>
      <c r="D241" s="50"/>
      <c r="E241" s="50"/>
    </row>
    <row r="242" spans="3:5" s="49" customFormat="1" x14ac:dyDescent="0.2">
      <c r="C242" s="50"/>
      <c r="D242" s="50"/>
      <c r="E242" s="50"/>
    </row>
    <row r="243" spans="3:5" s="49" customFormat="1" x14ac:dyDescent="0.2">
      <c r="C243" s="50"/>
      <c r="D243" s="50"/>
      <c r="E243" s="50"/>
    </row>
    <row r="244" spans="3:5" s="49" customFormat="1" x14ac:dyDescent="0.2">
      <c r="C244" s="50"/>
      <c r="D244" s="50"/>
      <c r="E244" s="50"/>
    </row>
    <row r="245" spans="3:5" s="49" customFormat="1" x14ac:dyDescent="0.2">
      <c r="C245" s="50"/>
      <c r="D245" s="50"/>
      <c r="E245" s="50"/>
    </row>
    <row r="246" spans="3:5" s="49" customFormat="1" x14ac:dyDescent="0.2">
      <c r="C246" s="50"/>
      <c r="D246" s="50"/>
      <c r="E246" s="50"/>
    </row>
    <row r="247" spans="3:5" s="49" customFormat="1" x14ac:dyDescent="0.2">
      <c r="C247" s="50"/>
      <c r="D247" s="50"/>
      <c r="E247" s="50"/>
    </row>
    <row r="248" spans="3:5" s="49" customFormat="1" x14ac:dyDescent="0.2">
      <c r="C248" s="50"/>
      <c r="D248" s="50"/>
      <c r="E248" s="50"/>
    </row>
    <row r="249" spans="3:5" s="49" customFormat="1" x14ac:dyDescent="0.2">
      <c r="C249" s="50"/>
      <c r="D249" s="50"/>
      <c r="E249" s="50"/>
    </row>
    <row r="250" spans="3:5" s="49" customFormat="1" x14ac:dyDescent="0.2">
      <c r="C250" s="50"/>
      <c r="D250" s="50"/>
      <c r="E250" s="50"/>
    </row>
    <row r="251" spans="3:5" s="49" customFormat="1" x14ac:dyDescent="0.2">
      <c r="C251" s="50"/>
      <c r="D251" s="50"/>
      <c r="E251" s="50"/>
    </row>
    <row r="252" spans="3:5" s="49" customFormat="1" x14ac:dyDescent="0.2">
      <c r="C252" s="50"/>
      <c r="D252" s="50"/>
      <c r="E252" s="50"/>
    </row>
    <row r="253" spans="3:5" s="49" customFormat="1" x14ac:dyDescent="0.2">
      <c r="C253" s="50"/>
      <c r="D253" s="50"/>
      <c r="E253" s="50"/>
    </row>
    <row r="254" spans="3:5" s="49" customFormat="1" x14ac:dyDescent="0.2">
      <c r="C254" s="50"/>
      <c r="D254" s="50"/>
      <c r="E254" s="50"/>
    </row>
    <row r="255" spans="3:5" s="49" customFormat="1" x14ac:dyDescent="0.2">
      <c r="C255" s="50"/>
      <c r="D255" s="50"/>
      <c r="E255" s="50"/>
    </row>
    <row r="256" spans="3:5" s="49" customFormat="1" x14ac:dyDescent="0.2">
      <c r="C256" s="50"/>
      <c r="D256" s="50"/>
      <c r="E256" s="50"/>
    </row>
    <row r="257" spans="3:5" s="49" customFormat="1" x14ac:dyDescent="0.2">
      <c r="C257" s="50"/>
      <c r="D257" s="50"/>
      <c r="E257" s="50"/>
    </row>
    <row r="258" spans="3:5" s="49" customFormat="1" x14ac:dyDescent="0.2">
      <c r="C258" s="50"/>
      <c r="D258" s="50"/>
      <c r="E258" s="50"/>
    </row>
    <row r="259" spans="3:5" s="49" customFormat="1" x14ac:dyDescent="0.2">
      <c r="C259" s="50"/>
      <c r="D259" s="50"/>
      <c r="E259" s="50"/>
    </row>
    <row r="260" spans="3:5" s="49" customFormat="1" x14ac:dyDescent="0.2">
      <c r="C260" s="50"/>
      <c r="D260" s="50"/>
      <c r="E260" s="50"/>
    </row>
    <row r="261" spans="3:5" s="49" customFormat="1" x14ac:dyDescent="0.2">
      <c r="C261" s="50"/>
      <c r="D261" s="50"/>
      <c r="E261" s="50"/>
    </row>
    <row r="262" spans="3:5" s="49" customFormat="1" x14ac:dyDescent="0.2">
      <c r="C262" s="50"/>
      <c r="D262" s="50"/>
      <c r="E262" s="50"/>
    </row>
    <row r="263" spans="3:5" s="49" customFormat="1" x14ac:dyDescent="0.2">
      <c r="C263" s="50"/>
      <c r="D263" s="50"/>
      <c r="E263" s="50"/>
    </row>
    <row r="264" spans="3:5" s="49" customFormat="1" x14ac:dyDescent="0.2">
      <c r="C264" s="50"/>
      <c r="D264" s="50"/>
      <c r="E264" s="50"/>
    </row>
    <row r="265" spans="3:5" s="49" customFormat="1" x14ac:dyDescent="0.2">
      <c r="C265" s="50"/>
      <c r="D265" s="50"/>
      <c r="E265" s="50"/>
    </row>
    <row r="266" spans="3:5" s="49" customFormat="1" x14ac:dyDescent="0.2">
      <c r="C266" s="50"/>
      <c r="D266" s="50"/>
      <c r="E266" s="50"/>
    </row>
    <row r="267" spans="3:5" s="49" customFormat="1" x14ac:dyDescent="0.2">
      <c r="C267" s="50"/>
      <c r="D267" s="50"/>
      <c r="E267" s="50"/>
    </row>
    <row r="268" spans="3:5" s="49" customFormat="1" x14ac:dyDescent="0.2">
      <c r="C268" s="50"/>
      <c r="D268" s="50"/>
      <c r="E268" s="50"/>
    </row>
    <row r="269" spans="3:5" s="49" customFormat="1" x14ac:dyDescent="0.2">
      <c r="C269" s="50"/>
      <c r="D269" s="50"/>
      <c r="E269" s="50"/>
    </row>
    <row r="270" spans="3:5" s="49" customFormat="1" x14ac:dyDescent="0.2">
      <c r="C270" s="50"/>
      <c r="D270" s="50"/>
      <c r="E270" s="50"/>
    </row>
    <row r="271" spans="3:5" s="49" customFormat="1" x14ac:dyDescent="0.2">
      <c r="C271" s="50"/>
      <c r="D271" s="50"/>
      <c r="E271" s="50"/>
    </row>
    <row r="272" spans="3:5" s="49" customFormat="1" x14ac:dyDescent="0.2">
      <c r="C272" s="50"/>
      <c r="D272" s="50"/>
      <c r="E272" s="50"/>
    </row>
    <row r="273" spans="3:5" s="49" customFormat="1" x14ac:dyDescent="0.2">
      <c r="C273" s="50"/>
      <c r="D273" s="50"/>
      <c r="E273" s="50"/>
    </row>
    <row r="274" spans="3:5" s="49" customFormat="1" x14ac:dyDescent="0.2">
      <c r="C274" s="50"/>
      <c r="D274" s="50"/>
      <c r="E274" s="50"/>
    </row>
    <row r="275" spans="3:5" s="49" customFormat="1" x14ac:dyDescent="0.2">
      <c r="C275" s="50"/>
      <c r="D275" s="50"/>
      <c r="E275" s="50"/>
    </row>
    <row r="276" spans="3:5" s="49" customFormat="1" x14ac:dyDescent="0.2">
      <c r="C276" s="50"/>
      <c r="D276" s="50"/>
      <c r="E276" s="50"/>
    </row>
    <row r="277" spans="3:5" s="49" customFormat="1" x14ac:dyDescent="0.2">
      <c r="C277" s="50"/>
      <c r="D277" s="50"/>
      <c r="E277" s="50"/>
    </row>
    <row r="278" spans="3:5" s="49" customFormat="1" x14ac:dyDescent="0.2">
      <c r="C278" s="50"/>
      <c r="D278" s="50"/>
      <c r="E278" s="50"/>
    </row>
    <row r="279" spans="3:5" s="49" customFormat="1" x14ac:dyDescent="0.2">
      <c r="C279" s="50"/>
      <c r="D279" s="50"/>
      <c r="E279" s="50"/>
    </row>
    <row r="280" spans="3:5" s="49" customFormat="1" x14ac:dyDescent="0.2">
      <c r="C280" s="50"/>
      <c r="D280" s="50"/>
      <c r="E280" s="50"/>
    </row>
    <row r="281" spans="3:5" s="49" customFormat="1" x14ac:dyDescent="0.2">
      <c r="C281" s="50"/>
      <c r="D281" s="50"/>
      <c r="E281" s="50"/>
    </row>
    <row r="282" spans="3:5" s="49" customFormat="1" x14ac:dyDescent="0.2">
      <c r="C282" s="50"/>
      <c r="D282" s="50"/>
      <c r="E282" s="50"/>
    </row>
    <row r="283" spans="3:5" s="49" customFormat="1" x14ac:dyDescent="0.2">
      <c r="C283" s="50"/>
      <c r="D283" s="50"/>
      <c r="E283" s="50"/>
    </row>
    <row r="284" spans="3:5" s="49" customFormat="1" x14ac:dyDescent="0.2">
      <c r="C284" s="50"/>
      <c r="D284" s="50"/>
      <c r="E284" s="50"/>
    </row>
    <row r="285" spans="3:5" s="49" customFormat="1" x14ac:dyDescent="0.2">
      <c r="C285" s="50"/>
      <c r="D285" s="50"/>
      <c r="E285" s="50"/>
    </row>
    <row r="286" spans="3:5" s="49" customFormat="1" x14ac:dyDescent="0.2">
      <c r="C286" s="50"/>
      <c r="D286" s="50"/>
      <c r="E286" s="50"/>
    </row>
    <row r="287" spans="3:5" s="49" customFormat="1" x14ac:dyDescent="0.2">
      <c r="C287" s="50"/>
      <c r="D287" s="50"/>
      <c r="E287" s="50"/>
    </row>
    <row r="288" spans="3:5" s="49" customFormat="1" x14ac:dyDescent="0.2">
      <c r="C288" s="50"/>
      <c r="D288" s="50"/>
      <c r="E288" s="50"/>
    </row>
    <row r="289" spans="3:5" s="49" customFormat="1" x14ac:dyDescent="0.2">
      <c r="C289" s="50"/>
      <c r="D289" s="50"/>
      <c r="E289" s="50"/>
    </row>
    <row r="290" spans="3:5" s="49" customFormat="1" x14ac:dyDescent="0.2">
      <c r="C290" s="50"/>
      <c r="D290" s="50"/>
      <c r="E290" s="50"/>
    </row>
    <row r="291" spans="3:5" s="49" customFormat="1" x14ac:dyDescent="0.2">
      <c r="C291" s="50"/>
      <c r="D291" s="50"/>
      <c r="E291" s="50"/>
    </row>
    <row r="292" spans="3:5" s="49" customFormat="1" x14ac:dyDescent="0.2">
      <c r="C292" s="50"/>
      <c r="D292" s="50"/>
      <c r="E292" s="50"/>
    </row>
    <row r="293" spans="3:5" s="49" customFormat="1" x14ac:dyDescent="0.2">
      <c r="C293" s="50"/>
      <c r="D293" s="50"/>
      <c r="E293" s="50"/>
    </row>
    <row r="294" spans="3:5" s="49" customFormat="1" x14ac:dyDescent="0.2">
      <c r="C294" s="50"/>
      <c r="D294" s="50"/>
      <c r="E294" s="50"/>
    </row>
    <row r="295" spans="3:5" s="49" customFormat="1" x14ac:dyDescent="0.2">
      <c r="C295" s="50"/>
      <c r="D295" s="50"/>
      <c r="E295" s="50"/>
    </row>
    <row r="296" spans="3:5" s="49" customFormat="1" x14ac:dyDescent="0.2">
      <c r="C296" s="50"/>
      <c r="D296" s="50"/>
      <c r="E296" s="50"/>
    </row>
    <row r="297" spans="3:5" s="49" customFormat="1" x14ac:dyDescent="0.2">
      <c r="C297" s="50"/>
      <c r="D297" s="50"/>
      <c r="E297" s="50"/>
    </row>
    <row r="298" spans="3:5" s="49" customFormat="1" x14ac:dyDescent="0.2">
      <c r="C298" s="50"/>
      <c r="D298" s="50"/>
      <c r="E298" s="50"/>
    </row>
    <row r="299" spans="3:5" s="49" customFormat="1" x14ac:dyDescent="0.2">
      <c r="C299" s="50"/>
      <c r="D299" s="50"/>
      <c r="E299" s="50"/>
    </row>
    <row r="300" spans="3:5" s="49" customFormat="1" x14ac:dyDescent="0.2">
      <c r="C300" s="50"/>
      <c r="D300" s="50"/>
      <c r="E300" s="50"/>
    </row>
    <row r="301" spans="3:5" s="49" customFormat="1" x14ac:dyDescent="0.2">
      <c r="C301" s="50"/>
      <c r="D301" s="50"/>
      <c r="E301" s="50"/>
    </row>
    <row r="302" spans="3:5" s="49" customFormat="1" x14ac:dyDescent="0.2">
      <c r="C302" s="50"/>
      <c r="D302" s="50"/>
      <c r="E302" s="50"/>
    </row>
    <row r="303" spans="3:5" s="49" customFormat="1" x14ac:dyDescent="0.2">
      <c r="C303" s="50"/>
      <c r="D303" s="50"/>
      <c r="E303" s="50"/>
    </row>
    <row r="304" spans="3:5" s="49" customFormat="1" x14ac:dyDescent="0.2">
      <c r="C304" s="50"/>
      <c r="D304" s="50"/>
      <c r="E304" s="50"/>
    </row>
    <row r="305" spans="3:5" s="49" customFormat="1" x14ac:dyDescent="0.2">
      <c r="C305" s="50"/>
      <c r="D305" s="50"/>
      <c r="E305" s="50"/>
    </row>
    <row r="306" spans="3:5" s="49" customFormat="1" x14ac:dyDescent="0.2">
      <c r="C306" s="50"/>
      <c r="D306" s="50"/>
      <c r="E306" s="50"/>
    </row>
    <row r="307" spans="3:5" s="49" customFormat="1" x14ac:dyDescent="0.2">
      <c r="C307" s="50"/>
      <c r="D307" s="50"/>
      <c r="E307" s="50"/>
    </row>
    <row r="308" spans="3:5" s="49" customFormat="1" x14ac:dyDescent="0.2">
      <c r="C308" s="50"/>
      <c r="D308" s="50"/>
      <c r="E308" s="50"/>
    </row>
    <row r="309" spans="3:5" s="49" customFormat="1" x14ac:dyDescent="0.2">
      <c r="C309" s="50"/>
      <c r="D309" s="50"/>
      <c r="E309" s="50"/>
    </row>
    <row r="310" spans="3:5" s="49" customFormat="1" x14ac:dyDescent="0.2">
      <c r="C310" s="50"/>
      <c r="D310" s="50"/>
      <c r="E310" s="50"/>
    </row>
    <row r="311" spans="3:5" s="49" customFormat="1" x14ac:dyDescent="0.2">
      <c r="C311" s="50"/>
      <c r="D311" s="50"/>
      <c r="E311" s="50"/>
    </row>
    <row r="312" spans="3:5" s="49" customFormat="1" x14ac:dyDescent="0.2">
      <c r="C312" s="50"/>
      <c r="D312" s="50"/>
      <c r="E312" s="50"/>
    </row>
    <row r="313" spans="3:5" s="49" customFormat="1" x14ac:dyDescent="0.2">
      <c r="C313" s="50"/>
      <c r="D313" s="50"/>
      <c r="E313" s="50"/>
    </row>
    <row r="314" spans="3:5" s="49" customFormat="1" x14ac:dyDescent="0.2">
      <c r="C314" s="50"/>
      <c r="D314" s="50"/>
      <c r="E314" s="50"/>
    </row>
    <row r="315" spans="3:5" s="49" customFormat="1" x14ac:dyDescent="0.2">
      <c r="C315" s="50"/>
      <c r="D315" s="50"/>
      <c r="E315" s="50"/>
    </row>
    <row r="316" spans="3:5" s="49" customFormat="1" x14ac:dyDescent="0.2">
      <c r="C316" s="50"/>
      <c r="D316" s="50"/>
      <c r="E316" s="50"/>
    </row>
    <row r="317" spans="3:5" s="49" customFormat="1" x14ac:dyDescent="0.2">
      <c r="C317" s="50"/>
      <c r="D317" s="50"/>
      <c r="E317" s="50"/>
    </row>
    <row r="318" spans="3:5" s="49" customFormat="1" x14ac:dyDescent="0.2">
      <c r="C318" s="50"/>
      <c r="D318" s="50"/>
      <c r="E318" s="50"/>
    </row>
    <row r="319" spans="3:5" s="49" customFormat="1" x14ac:dyDescent="0.2">
      <c r="C319" s="50"/>
      <c r="D319" s="50"/>
      <c r="E319" s="50"/>
    </row>
    <row r="320" spans="3:5" s="49" customFormat="1" x14ac:dyDescent="0.2">
      <c r="C320" s="50"/>
      <c r="D320" s="50"/>
      <c r="E320" s="50"/>
    </row>
    <row r="321" spans="3:5" s="49" customFormat="1" x14ac:dyDescent="0.2">
      <c r="C321" s="50"/>
      <c r="D321" s="50"/>
      <c r="E321" s="50"/>
    </row>
    <row r="322" spans="3:5" s="49" customFormat="1" x14ac:dyDescent="0.2">
      <c r="C322" s="50"/>
      <c r="D322" s="50"/>
      <c r="E322" s="50"/>
    </row>
    <row r="323" spans="3:5" s="49" customFormat="1" x14ac:dyDescent="0.2">
      <c r="C323" s="50"/>
      <c r="D323" s="50"/>
      <c r="E323" s="50"/>
    </row>
    <row r="324" spans="3:5" s="49" customFormat="1" x14ac:dyDescent="0.2">
      <c r="C324" s="50"/>
      <c r="D324" s="50"/>
      <c r="E324" s="50"/>
    </row>
    <row r="325" spans="3:5" s="49" customFormat="1" x14ac:dyDescent="0.2">
      <c r="C325" s="50"/>
      <c r="D325" s="50"/>
      <c r="E325" s="50"/>
    </row>
    <row r="326" spans="3:5" s="49" customFormat="1" x14ac:dyDescent="0.2">
      <c r="C326" s="50"/>
      <c r="D326" s="50"/>
      <c r="E326" s="50"/>
    </row>
    <row r="327" spans="3:5" s="49" customFormat="1" x14ac:dyDescent="0.2">
      <c r="C327" s="50"/>
      <c r="D327" s="50"/>
      <c r="E327" s="50"/>
    </row>
    <row r="328" spans="3:5" s="49" customFormat="1" x14ac:dyDescent="0.2">
      <c r="C328" s="50"/>
      <c r="D328" s="50"/>
      <c r="E328" s="50"/>
    </row>
    <row r="329" spans="3:5" s="49" customFormat="1" x14ac:dyDescent="0.2">
      <c r="C329" s="50"/>
      <c r="D329" s="50"/>
      <c r="E329" s="50"/>
    </row>
    <row r="330" spans="3:5" s="49" customFormat="1" x14ac:dyDescent="0.2">
      <c r="C330" s="50"/>
      <c r="D330" s="50"/>
      <c r="E330" s="50"/>
    </row>
    <row r="331" spans="3:5" s="49" customFormat="1" x14ac:dyDescent="0.2">
      <c r="C331" s="50"/>
      <c r="D331" s="50"/>
      <c r="E331" s="50"/>
    </row>
    <row r="332" spans="3:5" s="49" customFormat="1" x14ac:dyDescent="0.2">
      <c r="C332" s="50"/>
      <c r="D332" s="50"/>
      <c r="E332" s="50"/>
    </row>
    <row r="333" spans="3:5" s="49" customFormat="1" x14ac:dyDescent="0.2">
      <c r="C333" s="50"/>
      <c r="D333" s="50"/>
      <c r="E333" s="50"/>
    </row>
    <row r="334" spans="3:5" s="49" customFormat="1" x14ac:dyDescent="0.2">
      <c r="C334" s="50"/>
      <c r="D334" s="50"/>
      <c r="E334" s="50"/>
    </row>
    <row r="335" spans="3:5" s="49" customFormat="1" x14ac:dyDescent="0.2">
      <c r="C335" s="50"/>
      <c r="D335" s="50"/>
      <c r="E335" s="50"/>
    </row>
    <row r="336" spans="3:5" s="49" customFormat="1" x14ac:dyDescent="0.2">
      <c r="C336" s="50"/>
      <c r="D336" s="50"/>
      <c r="E336" s="50"/>
    </row>
    <row r="337" spans="3:5" s="49" customFormat="1" x14ac:dyDescent="0.2">
      <c r="C337" s="50"/>
      <c r="D337" s="50"/>
      <c r="E337" s="50"/>
    </row>
    <row r="338" spans="3:5" s="49" customFormat="1" x14ac:dyDescent="0.2">
      <c r="C338" s="50"/>
      <c r="D338" s="50"/>
      <c r="E338" s="50"/>
    </row>
    <row r="339" spans="3:5" s="49" customFormat="1" x14ac:dyDescent="0.2">
      <c r="C339" s="50"/>
      <c r="D339" s="50"/>
      <c r="E339" s="50"/>
    </row>
    <row r="340" spans="3:5" s="49" customFormat="1" x14ac:dyDescent="0.2">
      <c r="C340" s="50"/>
      <c r="D340" s="50"/>
      <c r="E340" s="50"/>
    </row>
    <row r="341" spans="3:5" s="49" customFormat="1" x14ac:dyDescent="0.2">
      <c r="C341" s="50"/>
      <c r="D341" s="50"/>
      <c r="E341" s="50"/>
    </row>
    <row r="342" spans="3:5" s="49" customFormat="1" x14ac:dyDescent="0.2">
      <c r="C342" s="50"/>
      <c r="D342" s="50"/>
      <c r="E342" s="50"/>
    </row>
    <row r="343" spans="3:5" s="49" customFormat="1" x14ac:dyDescent="0.2">
      <c r="C343" s="50"/>
      <c r="D343" s="50"/>
      <c r="E343" s="50"/>
    </row>
    <row r="344" spans="3:5" s="49" customFormat="1" x14ac:dyDescent="0.2">
      <c r="C344" s="50"/>
      <c r="D344" s="50"/>
      <c r="E344" s="50"/>
    </row>
    <row r="345" spans="3:5" s="49" customFormat="1" x14ac:dyDescent="0.2">
      <c r="C345" s="50"/>
      <c r="D345" s="50"/>
      <c r="E345" s="50"/>
    </row>
    <row r="346" spans="3:5" s="49" customFormat="1" x14ac:dyDescent="0.2">
      <c r="C346" s="50"/>
      <c r="D346" s="50"/>
      <c r="E346" s="50"/>
    </row>
    <row r="347" spans="3:5" s="49" customFormat="1" x14ac:dyDescent="0.2">
      <c r="C347" s="50"/>
      <c r="D347" s="50"/>
      <c r="E347" s="50"/>
    </row>
    <row r="348" spans="3:5" s="49" customFormat="1" x14ac:dyDescent="0.2">
      <c r="C348" s="50"/>
      <c r="D348" s="50"/>
      <c r="E348" s="50"/>
    </row>
    <row r="349" spans="3:5" s="49" customFormat="1" x14ac:dyDescent="0.2">
      <c r="C349" s="50"/>
      <c r="D349" s="50"/>
      <c r="E349" s="50"/>
    </row>
    <row r="350" spans="3:5" s="49" customFormat="1" x14ac:dyDescent="0.2">
      <c r="C350" s="50"/>
      <c r="D350" s="50"/>
      <c r="E350" s="50"/>
    </row>
    <row r="351" spans="3:5" s="49" customFormat="1" x14ac:dyDescent="0.2">
      <c r="C351" s="50"/>
      <c r="D351" s="50"/>
      <c r="E351" s="50"/>
    </row>
    <row r="352" spans="3:5" s="49" customFormat="1" x14ac:dyDescent="0.2">
      <c r="C352" s="50"/>
      <c r="D352" s="50"/>
      <c r="E352" s="50"/>
    </row>
    <row r="353" spans="3:5" s="49" customFormat="1" x14ac:dyDescent="0.2">
      <c r="C353" s="50"/>
      <c r="D353" s="50"/>
      <c r="E353" s="50"/>
    </row>
    <row r="354" spans="3:5" s="49" customFormat="1" x14ac:dyDescent="0.2">
      <c r="C354" s="50"/>
      <c r="D354" s="50"/>
      <c r="E354" s="50"/>
    </row>
    <row r="355" spans="3:5" s="49" customFormat="1" x14ac:dyDescent="0.2">
      <c r="C355" s="50"/>
      <c r="D355" s="50"/>
      <c r="E355" s="50"/>
    </row>
    <row r="356" spans="3:5" s="49" customFormat="1" x14ac:dyDescent="0.2">
      <c r="C356" s="50"/>
      <c r="D356" s="50"/>
      <c r="E356" s="50"/>
    </row>
    <row r="357" spans="3:5" s="49" customFormat="1" x14ac:dyDescent="0.2">
      <c r="C357" s="50"/>
      <c r="D357" s="50"/>
      <c r="E357" s="50"/>
    </row>
    <row r="358" spans="3:5" s="49" customFormat="1" x14ac:dyDescent="0.2">
      <c r="C358" s="50"/>
      <c r="D358" s="50"/>
      <c r="E358" s="50"/>
    </row>
    <row r="359" spans="3:5" s="49" customFormat="1" x14ac:dyDescent="0.2">
      <c r="C359" s="50"/>
      <c r="D359" s="50"/>
      <c r="E359" s="50"/>
    </row>
    <row r="360" spans="3:5" s="49" customFormat="1" x14ac:dyDescent="0.2">
      <c r="C360" s="50"/>
      <c r="D360" s="50"/>
      <c r="E360" s="50"/>
    </row>
    <row r="361" spans="3:5" s="49" customFormat="1" x14ac:dyDescent="0.2">
      <c r="C361" s="50"/>
      <c r="D361" s="50"/>
      <c r="E361" s="50"/>
    </row>
    <row r="362" spans="3:5" s="49" customFormat="1" x14ac:dyDescent="0.2">
      <c r="C362" s="50"/>
      <c r="D362" s="50"/>
      <c r="E362" s="50"/>
    </row>
    <row r="363" spans="3:5" s="49" customFormat="1" x14ac:dyDescent="0.2">
      <c r="C363" s="50"/>
      <c r="D363" s="50"/>
      <c r="E363" s="50"/>
    </row>
    <row r="364" spans="3:5" s="49" customFormat="1" x14ac:dyDescent="0.2">
      <c r="C364" s="50"/>
      <c r="D364" s="50"/>
      <c r="E364" s="50"/>
    </row>
    <row r="365" spans="3:5" s="49" customFormat="1" x14ac:dyDescent="0.2">
      <c r="C365" s="50"/>
      <c r="D365" s="50"/>
      <c r="E365" s="50"/>
    </row>
    <row r="366" spans="3:5" s="49" customFormat="1" x14ac:dyDescent="0.2">
      <c r="C366" s="50"/>
      <c r="D366" s="50"/>
      <c r="E366" s="50"/>
    </row>
    <row r="367" spans="3:5" s="49" customFormat="1" x14ac:dyDescent="0.2">
      <c r="C367" s="50"/>
      <c r="D367" s="50"/>
      <c r="E367" s="50"/>
    </row>
    <row r="368" spans="3:5" s="49" customFormat="1" x14ac:dyDescent="0.2">
      <c r="C368" s="50"/>
      <c r="D368" s="50"/>
      <c r="E368" s="50"/>
    </row>
    <row r="369" spans="3:5" s="49" customFormat="1" x14ac:dyDescent="0.2">
      <c r="C369" s="50"/>
      <c r="D369" s="50"/>
      <c r="E369" s="50"/>
    </row>
    <row r="370" spans="3:5" s="49" customFormat="1" x14ac:dyDescent="0.2">
      <c r="C370" s="50"/>
      <c r="D370" s="50"/>
      <c r="E370" s="50"/>
    </row>
    <row r="371" spans="3:5" s="49" customFormat="1" x14ac:dyDescent="0.2">
      <c r="C371" s="50"/>
      <c r="D371" s="50"/>
      <c r="E371" s="50"/>
    </row>
    <row r="372" spans="3:5" s="49" customFormat="1" x14ac:dyDescent="0.2">
      <c r="C372" s="50"/>
      <c r="D372" s="50"/>
      <c r="E372" s="50"/>
    </row>
    <row r="373" spans="3:5" s="49" customFormat="1" x14ac:dyDescent="0.2">
      <c r="C373" s="50"/>
      <c r="D373" s="50"/>
      <c r="E373" s="50"/>
    </row>
    <row r="374" spans="3:5" s="49" customFormat="1" x14ac:dyDescent="0.2">
      <c r="C374" s="50"/>
      <c r="D374" s="50"/>
      <c r="E374" s="50"/>
    </row>
    <row r="375" spans="3:5" s="49" customFormat="1" x14ac:dyDescent="0.2">
      <c r="C375" s="50"/>
      <c r="D375" s="50"/>
      <c r="E375" s="50"/>
    </row>
    <row r="376" spans="3:5" s="49" customFormat="1" x14ac:dyDescent="0.2">
      <c r="C376" s="50"/>
      <c r="D376" s="50"/>
      <c r="E376" s="50"/>
    </row>
    <row r="377" spans="3:5" s="49" customFormat="1" x14ac:dyDescent="0.2">
      <c r="C377" s="50"/>
      <c r="D377" s="50"/>
      <c r="E377" s="50"/>
    </row>
    <row r="378" spans="3:5" s="49" customFormat="1" x14ac:dyDescent="0.2">
      <c r="C378" s="50"/>
      <c r="D378" s="50"/>
      <c r="E378" s="50"/>
    </row>
    <row r="379" spans="3:5" s="49" customFormat="1" x14ac:dyDescent="0.2">
      <c r="C379" s="50"/>
      <c r="D379" s="50"/>
      <c r="E379" s="50"/>
    </row>
    <row r="380" spans="3:5" s="49" customFormat="1" x14ac:dyDescent="0.2">
      <c r="C380" s="50"/>
      <c r="D380" s="50"/>
      <c r="E380" s="50"/>
    </row>
    <row r="381" spans="3:5" s="49" customFormat="1" x14ac:dyDescent="0.2">
      <c r="C381" s="50"/>
      <c r="D381" s="50"/>
      <c r="E381" s="50"/>
    </row>
    <row r="382" spans="3:5" s="49" customFormat="1" x14ac:dyDescent="0.2">
      <c r="C382" s="50"/>
      <c r="D382" s="50"/>
      <c r="E382" s="50"/>
    </row>
    <row r="383" spans="3:5" s="49" customFormat="1" x14ac:dyDescent="0.2">
      <c r="C383" s="50"/>
      <c r="D383" s="50"/>
      <c r="E383" s="50"/>
    </row>
    <row r="384" spans="3:5" s="49" customFormat="1" x14ac:dyDescent="0.2">
      <c r="C384" s="50"/>
      <c r="D384" s="50"/>
      <c r="E384" s="50"/>
    </row>
    <row r="385" spans="3:5" s="49" customFormat="1" x14ac:dyDescent="0.2">
      <c r="C385" s="50"/>
      <c r="D385" s="50"/>
      <c r="E385" s="50"/>
    </row>
    <row r="386" spans="3:5" s="49" customFormat="1" x14ac:dyDescent="0.2">
      <c r="C386" s="50"/>
      <c r="D386" s="50"/>
      <c r="E386" s="50"/>
    </row>
    <row r="387" spans="3:5" s="49" customFormat="1" x14ac:dyDescent="0.2">
      <c r="C387" s="50"/>
      <c r="D387" s="50"/>
      <c r="E387" s="50"/>
    </row>
    <row r="388" spans="3:5" s="49" customFormat="1" x14ac:dyDescent="0.2">
      <c r="C388" s="50"/>
      <c r="D388" s="50"/>
      <c r="E388" s="50"/>
    </row>
    <row r="389" spans="3:5" s="49" customFormat="1" x14ac:dyDescent="0.2">
      <c r="C389" s="50"/>
      <c r="D389" s="50"/>
      <c r="E389" s="50"/>
    </row>
    <row r="390" spans="3:5" s="49" customFormat="1" x14ac:dyDescent="0.2">
      <c r="C390" s="50"/>
      <c r="D390" s="50"/>
      <c r="E390" s="50"/>
    </row>
    <row r="391" spans="3:5" s="49" customFormat="1" x14ac:dyDescent="0.2">
      <c r="C391" s="50"/>
      <c r="D391" s="50"/>
      <c r="E391" s="50"/>
    </row>
    <row r="392" spans="3:5" s="49" customFormat="1" x14ac:dyDescent="0.2">
      <c r="C392" s="50"/>
      <c r="D392" s="50"/>
      <c r="E392" s="50"/>
    </row>
    <row r="393" spans="3:5" s="49" customFormat="1" x14ac:dyDescent="0.2">
      <c r="C393" s="50"/>
      <c r="D393" s="50"/>
      <c r="E393" s="50"/>
    </row>
    <row r="394" spans="3:5" s="49" customFormat="1" x14ac:dyDescent="0.2">
      <c r="C394" s="50"/>
      <c r="D394" s="50"/>
      <c r="E394" s="50"/>
    </row>
    <row r="395" spans="3:5" s="49" customFormat="1" x14ac:dyDescent="0.2">
      <c r="C395" s="50"/>
      <c r="D395" s="50"/>
      <c r="E395" s="50"/>
    </row>
    <row r="396" spans="3:5" s="49" customFormat="1" x14ac:dyDescent="0.2">
      <c r="C396" s="50"/>
      <c r="D396" s="50"/>
      <c r="E396" s="50"/>
    </row>
    <row r="397" spans="3:5" s="49" customFormat="1" x14ac:dyDescent="0.2">
      <c r="C397" s="50"/>
      <c r="D397" s="50"/>
      <c r="E397" s="50"/>
    </row>
    <row r="398" spans="3:5" s="49" customFormat="1" x14ac:dyDescent="0.2">
      <c r="C398" s="50"/>
      <c r="D398" s="50"/>
      <c r="E398" s="50"/>
    </row>
    <row r="399" spans="3:5" s="49" customFormat="1" x14ac:dyDescent="0.2">
      <c r="C399" s="50"/>
      <c r="D399" s="50"/>
      <c r="E399" s="50"/>
    </row>
    <row r="400" spans="3:5" s="49" customFormat="1" x14ac:dyDescent="0.2">
      <c r="C400" s="50"/>
      <c r="D400" s="50"/>
      <c r="E400" s="50"/>
    </row>
    <row r="401" spans="3:5" s="49" customFormat="1" x14ac:dyDescent="0.2">
      <c r="C401" s="50"/>
      <c r="D401" s="50"/>
      <c r="E401" s="50"/>
    </row>
    <row r="402" spans="3:5" s="49" customFormat="1" x14ac:dyDescent="0.2">
      <c r="C402" s="50"/>
      <c r="D402" s="50"/>
      <c r="E402" s="50"/>
    </row>
    <row r="403" spans="3:5" s="49" customFormat="1" x14ac:dyDescent="0.2">
      <c r="C403" s="50"/>
      <c r="D403" s="50"/>
      <c r="E403" s="50"/>
    </row>
    <row r="404" spans="3:5" s="49" customFormat="1" x14ac:dyDescent="0.2">
      <c r="C404" s="50"/>
      <c r="D404" s="50"/>
      <c r="E404" s="50"/>
    </row>
    <row r="405" spans="3:5" s="49" customFormat="1" x14ac:dyDescent="0.2">
      <c r="C405" s="50"/>
      <c r="D405" s="50"/>
      <c r="E405" s="50"/>
    </row>
    <row r="406" spans="3:5" s="49" customFormat="1" x14ac:dyDescent="0.2">
      <c r="C406" s="50"/>
      <c r="D406" s="50"/>
      <c r="E406" s="50"/>
    </row>
    <row r="407" spans="3:5" s="49" customFormat="1" x14ac:dyDescent="0.2">
      <c r="C407" s="50"/>
      <c r="D407" s="50"/>
      <c r="E407" s="50"/>
    </row>
    <row r="408" spans="3:5" s="49" customFormat="1" x14ac:dyDescent="0.2">
      <c r="C408" s="50"/>
      <c r="D408" s="50"/>
      <c r="E408" s="50"/>
    </row>
    <row r="409" spans="3:5" s="49" customFormat="1" x14ac:dyDescent="0.2">
      <c r="C409" s="50"/>
      <c r="D409" s="50"/>
      <c r="E409" s="50"/>
    </row>
    <row r="410" spans="3:5" s="49" customFormat="1" x14ac:dyDescent="0.2">
      <c r="C410" s="50"/>
      <c r="D410" s="50"/>
      <c r="E410" s="50"/>
    </row>
    <row r="411" spans="3:5" s="49" customFormat="1" x14ac:dyDescent="0.2">
      <c r="C411" s="50"/>
      <c r="D411" s="50"/>
      <c r="E411" s="50"/>
    </row>
    <row r="412" spans="3:5" s="49" customFormat="1" x14ac:dyDescent="0.2">
      <c r="C412" s="50"/>
      <c r="D412" s="50"/>
      <c r="E412" s="50"/>
    </row>
    <row r="413" spans="3:5" s="49" customFormat="1" x14ac:dyDescent="0.2">
      <c r="C413" s="50"/>
      <c r="D413" s="50"/>
      <c r="E413" s="50"/>
    </row>
    <row r="414" spans="3:5" s="49" customFormat="1" x14ac:dyDescent="0.2">
      <c r="C414" s="50"/>
      <c r="D414" s="50"/>
      <c r="E414" s="50"/>
    </row>
    <row r="415" spans="3:5" s="49" customFormat="1" x14ac:dyDescent="0.2">
      <c r="C415" s="50"/>
      <c r="D415" s="50"/>
      <c r="E415" s="50"/>
    </row>
    <row r="416" spans="3:5" s="49" customFormat="1" x14ac:dyDescent="0.2">
      <c r="C416" s="50"/>
      <c r="D416" s="50"/>
      <c r="E416" s="50"/>
    </row>
    <row r="417" spans="3:5" s="49" customFormat="1" x14ac:dyDescent="0.2">
      <c r="C417" s="50"/>
      <c r="D417" s="50"/>
      <c r="E417" s="50"/>
    </row>
    <row r="418" spans="3:5" s="49" customFormat="1" x14ac:dyDescent="0.2">
      <c r="C418" s="50"/>
      <c r="D418" s="50"/>
      <c r="E418" s="50"/>
    </row>
    <row r="419" spans="3:5" s="49" customFormat="1" x14ac:dyDescent="0.2">
      <c r="C419" s="50"/>
      <c r="D419" s="50"/>
      <c r="E419" s="50"/>
    </row>
    <row r="420" spans="3:5" s="49" customFormat="1" x14ac:dyDescent="0.2">
      <c r="C420" s="50"/>
      <c r="D420" s="50"/>
      <c r="E420" s="50"/>
    </row>
    <row r="421" spans="3:5" s="49" customFormat="1" x14ac:dyDescent="0.2">
      <c r="C421" s="50"/>
      <c r="D421" s="50"/>
      <c r="E421" s="50"/>
    </row>
    <row r="422" spans="3:5" s="49" customFormat="1" x14ac:dyDescent="0.2">
      <c r="C422" s="50"/>
      <c r="D422" s="50"/>
      <c r="E422" s="50"/>
    </row>
    <row r="423" spans="3:5" s="49" customFormat="1" x14ac:dyDescent="0.2">
      <c r="C423" s="50"/>
      <c r="D423" s="50"/>
      <c r="E423" s="50"/>
    </row>
    <row r="424" spans="3:5" s="49" customFormat="1" x14ac:dyDescent="0.2">
      <c r="C424" s="50"/>
      <c r="D424" s="50"/>
      <c r="E424" s="50"/>
    </row>
    <row r="425" spans="3:5" s="49" customFormat="1" x14ac:dyDescent="0.2">
      <c r="C425" s="50"/>
      <c r="D425" s="50"/>
      <c r="E425" s="50"/>
    </row>
    <row r="426" spans="3:5" s="49" customFormat="1" x14ac:dyDescent="0.2">
      <c r="C426" s="50"/>
      <c r="D426" s="50"/>
      <c r="E426" s="50"/>
    </row>
    <row r="427" spans="3:5" s="49" customFormat="1" x14ac:dyDescent="0.2">
      <c r="C427" s="50"/>
      <c r="D427" s="50"/>
      <c r="E427" s="50"/>
    </row>
    <row r="428" spans="3:5" s="49" customFormat="1" x14ac:dyDescent="0.2">
      <c r="C428" s="50"/>
      <c r="D428" s="50"/>
      <c r="E428" s="50"/>
    </row>
    <row r="429" spans="3:5" s="49" customFormat="1" x14ac:dyDescent="0.2">
      <c r="C429" s="50"/>
      <c r="D429" s="50"/>
      <c r="E429" s="50"/>
    </row>
    <row r="430" spans="3:5" s="49" customFormat="1" x14ac:dyDescent="0.2">
      <c r="C430" s="50"/>
      <c r="D430" s="50"/>
      <c r="E430" s="50"/>
    </row>
    <row r="431" spans="3:5" s="49" customFormat="1" x14ac:dyDescent="0.2">
      <c r="C431" s="50"/>
      <c r="D431" s="50"/>
      <c r="E431" s="50"/>
    </row>
    <row r="432" spans="3:5" s="49" customFormat="1" x14ac:dyDescent="0.2">
      <c r="C432" s="50"/>
      <c r="D432" s="50"/>
      <c r="E432" s="50"/>
    </row>
    <row r="433" spans="3:5" s="49" customFormat="1" x14ac:dyDescent="0.2">
      <c r="C433" s="50"/>
      <c r="D433" s="50"/>
      <c r="E433" s="50"/>
    </row>
    <row r="434" spans="3:5" s="49" customFormat="1" x14ac:dyDescent="0.2">
      <c r="C434" s="50"/>
      <c r="D434" s="50"/>
      <c r="E434" s="50"/>
    </row>
    <row r="435" spans="3:5" s="49" customFormat="1" x14ac:dyDescent="0.2">
      <c r="C435" s="50"/>
      <c r="D435" s="50"/>
      <c r="E435" s="50"/>
    </row>
    <row r="436" spans="3:5" s="49" customFormat="1" x14ac:dyDescent="0.2">
      <c r="C436" s="50"/>
      <c r="D436" s="50"/>
      <c r="E436" s="50"/>
    </row>
    <row r="437" spans="3:5" s="49" customFormat="1" x14ac:dyDescent="0.2">
      <c r="C437" s="50"/>
      <c r="D437" s="50"/>
      <c r="E437" s="50"/>
    </row>
    <row r="438" spans="3:5" s="49" customFormat="1" x14ac:dyDescent="0.2">
      <c r="C438" s="50"/>
      <c r="D438" s="50"/>
      <c r="E438" s="50"/>
    </row>
    <row r="439" spans="3:5" s="49" customFormat="1" x14ac:dyDescent="0.2">
      <c r="C439" s="50"/>
      <c r="D439" s="50"/>
      <c r="E439" s="50"/>
    </row>
    <row r="440" spans="3:5" s="49" customFormat="1" x14ac:dyDescent="0.2">
      <c r="C440" s="50"/>
      <c r="D440" s="50"/>
      <c r="E440" s="50"/>
    </row>
    <row r="441" spans="3:5" s="49" customFormat="1" x14ac:dyDescent="0.2">
      <c r="C441" s="50"/>
      <c r="D441" s="50"/>
      <c r="E441" s="50"/>
    </row>
    <row r="442" spans="3:5" s="49" customFormat="1" x14ac:dyDescent="0.2">
      <c r="C442" s="50"/>
      <c r="D442" s="50"/>
      <c r="E442" s="50"/>
    </row>
    <row r="443" spans="3:5" s="49" customFormat="1" x14ac:dyDescent="0.2">
      <c r="C443" s="50"/>
      <c r="D443" s="50"/>
      <c r="E443" s="50"/>
    </row>
    <row r="444" spans="3:5" s="49" customFormat="1" x14ac:dyDescent="0.2">
      <c r="C444" s="50"/>
      <c r="D444" s="50"/>
      <c r="E444" s="50"/>
    </row>
    <row r="445" spans="3:5" s="49" customFormat="1" x14ac:dyDescent="0.2">
      <c r="C445" s="50"/>
      <c r="D445" s="50"/>
      <c r="E445" s="50"/>
    </row>
    <row r="446" spans="3:5" s="49" customFormat="1" x14ac:dyDescent="0.2">
      <c r="C446" s="50"/>
      <c r="D446" s="50"/>
      <c r="E446" s="50"/>
    </row>
    <row r="447" spans="3:5" s="49" customFormat="1" x14ac:dyDescent="0.2">
      <c r="C447" s="50"/>
      <c r="D447" s="50"/>
      <c r="E447" s="50"/>
    </row>
    <row r="448" spans="3:5" s="49" customFormat="1" x14ac:dyDescent="0.2">
      <c r="C448" s="50"/>
      <c r="D448" s="50"/>
      <c r="E448" s="50"/>
    </row>
    <row r="449" spans="3:5" s="49" customFormat="1" x14ac:dyDescent="0.2">
      <c r="C449" s="50"/>
      <c r="D449" s="50"/>
      <c r="E449" s="50"/>
    </row>
    <row r="450" spans="3:5" s="49" customFormat="1" x14ac:dyDescent="0.2">
      <c r="C450" s="50"/>
      <c r="D450" s="50"/>
      <c r="E450" s="50"/>
    </row>
    <row r="451" spans="3:5" s="49" customFormat="1" x14ac:dyDescent="0.2">
      <c r="C451" s="50"/>
      <c r="D451" s="50"/>
      <c r="E451" s="50"/>
    </row>
    <row r="452" spans="3:5" s="49" customFormat="1" x14ac:dyDescent="0.2">
      <c r="C452" s="50"/>
      <c r="D452" s="50"/>
      <c r="E452" s="50"/>
    </row>
    <row r="453" spans="3:5" s="49" customFormat="1" x14ac:dyDescent="0.2">
      <c r="C453" s="50"/>
      <c r="D453" s="50"/>
      <c r="E453" s="50"/>
    </row>
    <row r="454" spans="3:5" s="49" customFormat="1" x14ac:dyDescent="0.2">
      <c r="C454" s="50"/>
      <c r="D454" s="50"/>
      <c r="E454" s="50"/>
    </row>
    <row r="455" spans="3:5" s="49" customFormat="1" x14ac:dyDescent="0.2">
      <c r="C455" s="50"/>
      <c r="D455" s="50"/>
      <c r="E455" s="50"/>
    </row>
    <row r="456" spans="3:5" s="49" customFormat="1" x14ac:dyDescent="0.2">
      <c r="C456" s="50"/>
      <c r="D456" s="50"/>
      <c r="E456" s="50"/>
    </row>
    <row r="457" spans="3:5" s="49" customFormat="1" x14ac:dyDescent="0.2">
      <c r="C457" s="50"/>
      <c r="D457" s="50"/>
      <c r="E457" s="50"/>
    </row>
    <row r="458" spans="3:5" s="49" customFormat="1" x14ac:dyDescent="0.2">
      <c r="C458" s="50"/>
      <c r="D458" s="50"/>
      <c r="E458" s="50"/>
    </row>
    <row r="459" spans="3:5" s="49" customFormat="1" x14ac:dyDescent="0.2">
      <c r="C459" s="50"/>
      <c r="D459" s="50"/>
      <c r="E459" s="50"/>
    </row>
    <row r="460" spans="3:5" s="49" customFormat="1" x14ac:dyDescent="0.2">
      <c r="C460" s="50"/>
      <c r="D460" s="50"/>
      <c r="E460" s="50"/>
    </row>
    <row r="461" spans="3:5" s="49" customFormat="1" x14ac:dyDescent="0.2">
      <c r="C461" s="50"/>
      <c r="D461" s="50"/>
      <c r="E461" s="50"/>
    </row>
    <row r="462" spans="3:5" s="49" customFormat="1" x14ac:dyDescent="0.2">
      <c r="C462" s="50"/>
      <c r="D462" s="50"/>
      <c r="E462" s="50"/>
    </row>
    <row r="463" spans="3:5" s="49" customFormat="1" x14ac:dyDescent="0.2">
      <c r="C463" s="50"/>
      <c r="D463" s="50"/>
      <c r="E463" s="50"/>
    </row>
    <row r="464" spans="3:5" s="49" customFormat="1" x14ac:dyDescent="0.2">
      <c r="C464" s="50"/>
      <c r="D464" s="50"/>
      <c r="E464" s="50"/>
    </row>
    <row r="465" spans="3:5" s="49" customFormat="1" x14ac:dyDescent="0.2">
      <c r="C465" s="50"/>
      <c r="D465" s="50"/>
      <c r="E465" s="50"/>
    </row>
    <row r="466" spans="3:5" s="49" customFormat="1" x14ac:dyDescent="0.2">
      <c r="C466" s="50"/>
      <c r="D466" s="50"/>
      <c r="E466" s="50"/>
    </row>
    <row r="467" spans="3:5" s="49" customFormat="1" x14ac:dyDescent="0.2">
      <c r="C467" s="50"/>
      <c r="D467" s="50"/>
      <c r="E467" s="50"/>
    </row>
    <row r="468" spans="3:5" s="49" customFormat="1" x14ac:dyDescent="0.2">
      <c r="C468" s="50"/>
      <c r="D468" s="50"/>
      <c r="E468" s="50"/>
    </row>
    <row r="469" spans="3:5" s="49" customFormat="1" x14ac:dyDescent="0.2">
      <c r="C469" s="50"/>
      <c r="D469" s="50"/>
      <c r="E469" s="50"/>
    </row>
    <row r="470" spans="3:5" s="49" customFormat="1" x14ac:dyDescent="0.2">
      <c r="C470" s="50"/>
      <c r="D470" s="50"/>
      <c r="E470" s="50"/>
    </row>
    <row r="471" spans="3:5" s="49" customFormat="1" x14ac:dyDescent="0.2">
      <c r="C471" s="50"/>
      <c r="D471" s="50"/>
      <c r="E471" s="50"/>
    </row>
    <row r="472" spans="3:5" s="49" customFormat="1" x14ac:dyDescent="0.2">
      <c r="C472" s="50"/>
      <c r="D472" s="50"/>
      <c r="E472" s="50"/>
    </row>
    <row r="473" spans="3:5" s="49" customFormat="1" x14ac:dyDescent="0.2">
      <c r="C473" s="50"/>
      <c r="D473" s="50"/>
      <c r="E473" s="50"/>
    </row>
    <row r="474" spans="3:5" s="49" customFormat="1" x14ac:dyDescent="0.2">
      <c r="C474" s="50"/>
      <c r="D474" s="50"/>
      <c r="E474" s="50"/>
    </row>
    <row r="475" spans="3:5" s="49" customFormat="1" x14ac:dyDescent="0.2">
      <c r="C475" s="50"/>
      <c r="D475" s="50"/>
      <c r="E475" s="50"/>
    </row>
    <row r="476" spans="3:5" s="49" customFormat="1" x14ac:dyDescent="0.2">
      <c r="C476" s="50"/>
      <c r="D476" s="50"/>
      <c r="E476" s="50"/>
    </row>
    <row r="477" spans="3:5" s="49" customFormat="1" x14ac:dyDescent="0.2">
      <c r="C477" s="50"/>
      <c r="D477" s="50"/>
      <c r="E477" s="50"/>
    </row>
    <row r="478" spans="3:5" s="49" customFormat="1" x14ac:dyDescent="0.2">
      <c r="C478" s="50"/>
      <c r="D478" s="50"/>
      <c r="E478" s="50"/>
    </row>
    <row r="479" spans="3:5" s="49" customFormat="1" x14ac:dyDescent="0.2">
      <c r="C479" s="50"/>
      <c r="D479" s="50"/>
      <c r="E479" s="50"/>
    </row>
    <row r="480" spans="3:5" s="49" customFormat="1" x14ac:dyDescent="0.2">
      <c r="C480" s="50"/>
      <c r="D480" s="50"/>
      <c r="E480" s="50"/>
    </row>
    <row r="481" spans="3:5" s="49" customFormat="1" x14ac:dyDescent="0.2">
      <c r="C481" s="50"/>
      <c r="D481" s="50"/>
      <c r="E481" s="50"/>
    </row>
    <row r="482" spans="3:5" s="49" customFormat="1" x14ac:dyDescent="0.2">
      <c r="C482" s="50"/>
      <c r="D482" s="50"/>
      <c r="E482" s="50"/>
    </row>
    <row r="483" spans="3:5" s="49" customFormat="1" x14ac:dyDescent="0.2">
      <c r="C483" s="50"/>
      <c r="D483" s="50"/>
      <c r="E483" s="50"/>
    </row>
    <row r="484" spans="3:5" s="49" customFormat="1" x14ac:dyDescent="0.2">
      <c r="C484" s="50"/>
      <c r="D484" s="50"/>
      <c r="E484" s="50"/>
    </row>
    <row r="485" spans="3:5" s="49" customFormat="1" x14ac:dyDescent="0.2">
      <c r="C485" s="50"/>
      <c r="D485" s="50"/>
      <c r="E485" s="50"/>
    </row>
    <row r="486" spans="3:5" s="49" customFormat="1" x14ac:dyDescent="0.2">
      <c r="C486" s="50"/>
      <c r="D486" s="50"/>
      <c r="E486" s="50"/>
    </row>
    <row r="487" spans="3:5" s="49" customFormat="1" x14ac:dyDescent="0.2">
      <c r="C487" s="50"/>
      <c r="D487" s="50"/>
      <c r="E487" s="50"/>
    </row>
    <row r="488" spans="3:5" s="49" customFormat="1" x14ac:dyDescent="0.2">
      <c r="C488" s="50"/>
      <c r="D488" s="50"/>
      <c r="E488" s="50"/>
    </row>
    <row r="489" spans="3:5" s="49" customFormat="1" x14ac:dyDescent="0.2">
      <c r="C489" s="50"/>
      <c r="D489" s="50"/>
      <c r="E489" s="50"/>
    </row>
    <row r="490" spans="3:5" s="49" customFormat="1" x14ac:dyDescent="0.2">
      <c r="C490" s="50"/>
      <c r="D490" s="50"/>
      <c r="E490" s="50"/>
    </row>
    <row r="491" spans="3:5" s="49" customFormat="1" x14ac:dyDescent="0.2">
      <c r="C491" s="50"/>
      <c r="D491" s="50"/>
      <c r="E491" s="50"/>
    </row>
    <row r="492" spans="3:5" s="49" customFormat="1" x14ac:dyDescent="0.2">
      <c r="C492" s="50"/>
      <c r="D492" s="50"/>
      <c r="E492" s="50"/>
    </row>
    <row r="493" spans="3:5" s="49" customFormat="1" x14ac:dyDescent="0.2">
      <c r="C493" s="50"/>
      <c r="D493" s="50"/>
      <c r="E493" s="50"/>
    </row>
    <row r="494" spans="3:5" s="49" customFormat="1" x14ac:dyDescent="0.2">
      <c r="C494" s="50"/>
      <c r="D494" s="50"/>
      <c r="E494" s="50"/>
    </row>
    <row r="495" spans="3:5" s="49" customFormat="1" x14ac:dyDescent="0.2">
      <c r="C495" s="50"/>
      <c r="D495" s="50"/>
      <c r="E495" s="50"/>
    </row>
    <row r="496" spans="3:5" s="49" customFormat="1" x14ac:dyDescent="0.2">
      <c r="C496" s="50"/>
      <c r="D496" s="50"/>
      <c r="E496" s="50"/>
    </row>
    <row r="497" spans="3:5" s="49" customFormat="1" x14ac:dyDescent="0.2">
      <c r="C497" s="50"/>
      <c r="D497" s="50"/>
      <c r="E497" s="50"/>
    </row>
    <row r="498" spans="3:5" s="49" customFormat="1" x14ac:dyDescent="0.2">
      <c r="C498" s="50"/>
      <c r="D498" s="50"/>
      <c r="E498" s="50"/>
    </row>
    <row r="499" spans="3:5" s="49" customFormat="1" x14ac:dyDescent="0.2">
      <c r="C499" s="50"/>
      <c r="D499" s="50"/>
      <c r="E499" s="50"/>
    </row>
    <row r="500" spans="3:5" s="49" customFormat="1" x14ac:dyDescent="0.2">
      <c r="C500" s="50"/>
      <c r="D500" s="50"/>
      <c r="E500" s="50"/>
    </row>
    <row r="501" spans="3:5" s="49" customFormat="1" x14ac:dyDescent="0.2">
      <c r="C501" s="50"/>
      <c r="D501" s="50"/>
      <c r="E501" s="50"/>
    </row>
    <row r="502" spans="3:5" s="49" customFormat="1" x14ac:dyDescent="0.2">
      <c r="C502" s="50"/>
      <c r="D502" s="50"/>
      <c r="E502" s="50"/>
    </row>
    <row r="503" spans="3:5" s="49" customFormat="1" x14ac:dyDescent="0.2">
      <c r="C503" s="50"/>
      <c r="D503" s="50"/>
      <c r="E503" s="50"/>
    </row>
    <row r="504" spans="3:5" s="49" customFormat="1" x14ac:dyDescent="0.2">
      <c r="C504" s="50"/>
      <c r="D504" s="50"/>
      <c r="E504" s="50"/>
    </row>
    <row r="505" spans="3:5" s="49" customFormat="1" x14ac:dyDescent="0.2">
      <c r="C505" s="50"/>
      <c r="D505" s="50"/>
      <c r="E505" s="50"/>
    </row>
    <row r="506" spans="3:5" s="49" customFormat="1" x14ac:dyDescent="0.2">
      <c r="C506" s="50"/>
      <c r="D506" s="50"/>
      <c r="E506" s="50"/>
    </row>
    <row r="507" spans="3:5" s="49" customFormat="1" x14ac:dyDescent="0.2">
      <c r="C507" s="50"/>
      <c r="D507" s="50"/>
      <c r="E507" s="50"/>
    </row>
    <row r="508" spans="3:5" s="49" customFormat="1" x14ac:dyDescent="0.2">
      <c r="C508" s="50"/>
      <c r="D508" s="50"/>
      <c r="E508" s="50"/>
    </row>
    <row r="509" spans="3:5" s="49" customFormat="1" x14ac:dyDescent="0.2">
      <c r="C509" s="50"/>
      <c r="D509" s="50"/>
      <c r="E509" s="50"/>
    </row>
    <row r="510" spans="3:5" s="49" customFormat="1" x14ac:dyDescent="0.2">
      <c r="C510" s="50"/>
      <c r="D510" s="50"/>
      <c r="E510" s="50"/>
    </row>
    <row r="511" spans="3:5" s="49" customFormat="1" x14ac:dyDescent="0.2">
      <c r="C511" s="50"/>
      <c r="D511" s="50"/>
      <c r="E511" s="50"/>
    </row>
    <row r="512" spans="3:5" s="49" customFormat="1" x14ac:dyDescent="0.2">
      <c r="C512" s="50"/>
      <c r="D512" s="50"/>
      <c r="E512" s="50"/>
    </row>
    <row r="513" spans="3:5" s="49" customFormat="1" x14ac:dyDescent="0.2">
      <c r="C513" s="50"/>
      <c r="D513" s="50"/>
      <c r="E513" s="50"/>
    </row>
    <row r="514" spans="3:5" s="49" customFormat="1" x14ac:dyDescent="0.2">
      <c r="C514" s="50"/>
      <c r="D514" s="50"/>
      <c r="E514" s="50"/>
    </row>
    <row r="515" spans="3:5" s="49" customFormat="1" x14ac:dyDescent="0.2">
      <c r="C515" s="50"/>
      <c r="D515" s="50"/>
      <c r="E515" s="50"/>
    </row>
    <row r="516" spans="3:5" s="49" customFormat="1" x14ac:dyDescent="0.2">
      <c r="C516" s="50"/>
      <c r="D516" s="50"/>
      <c r="E516" s="50"/>
    </row>
    <row r="517" spans="3:5" s="49" customFormat="1" x14ac:dyDescent="0.2">
      <c r="C517" s="50"/>
      <c r="D517" s="50"/>
      <c r="E517" s="50"/>
    </row>
    <row r="518" spans="3:5" s="49" customFormat="1" x14ac:dyDescent="0.2">
      <c r="C518" s="50"/>
      <c r="D518" s="50"/>
      <c r="E518" s="50"/>
    </row>
    <row r="519" spans="3:5" s="49" customFormat="1" x14ac:dyDescent="0.2">
      <c r="C519" s="50"/>
      <c r="D519" s="50"/>
      <c r="E519" s="50"/>
    </row>
    <row r="520" spans="3:5" s="49" customFormat="1" x14ac:dyDescent="0.2">
      <c r="C520" s="50"/>
      <c r="D520" s="50"/>
      <c r="E520" s="50"/>
    </row>
    <row r="521" spans="3:5" s="49" customFormat="1" x14ac:dyDescent="0.2">
      <c r="C521" s="50"/>
      <c r="D521" s="50"/>
      <c r="E521" s="50"/>
    </row>
    <row r="522" spans="3:5" s="49" customFormat="1" x14ac:dyDescent="0.2">
      <c r="C522" s="50"/>
      <c r="D522" s="50"/>
      <c r="E522" s="50"/>
    </row>
    <row r="523" spans="3:5" s="49" customFormat="1" x14ac:dyDescent="0.2">
      <c r="C523" s="50"/>
      <c r="D523" s="50"/>
      <c r="E523" s="50"/>
    </row>
    <row r="524" spans="3:5" s="49" customFormat="1" x14ac:dyDescent="0.2">
      <c r="C524" s="50"/>
      <c r="D524" s="50"/>
      <c r="E524" s="50"/>
    </row>
    <row r="525" spans="3:5" s="49" customFormat="1" x14ac:dyDescent="0.2">
      <c r="C525" s="50"/>
      <c r="D525" s="50"/>
      <c r="E525" s="50"/>
    </row>
    <row r="526" spans="3:5" s="49" customFormat="1" x14ac:dyDescent="0.2">
      <c r="C526" s="50"/>
      <c r="D526" s="50"/>
      <c r="E526" s="50"/>
    </row>
    <row r="527" spans="3:5" s="49" customFormat="1" x14ac:dyDescent="0.2">
      <c r="C527" s="50"/>
      <c r="D527" s="50"/>
      <c r="E527" s="50"/>
    </row>
    <row r="528" spans="3:5" s="49" customFormat="1" x14ac:dyDescent="0.2">
      <c r="C528" s="50"/>
      <c r="D528" s="50"/>
      <c r="E528" s="50"/>
    </row>
    <row r="529" spans="3:5" s="49" customFormat="1" x14ac:dyDescent="0.2">
      <c r="C529" s="50"/>
      <c r="D529" s="50"/>
      <c r="E529" s="50"/>
    </row>
    <row r="530" spans="3:5" s="49" customFormat="1" x14ac:dyDescent="0.2">
      <c r="C530" s="50"/>
      <c r="D530" s="50"/>
      <c r="E530" s="50"/>
    </row>
    <row r="531" spans="3:5" s="49" customFormat="1" x14ac:dyDescent="0.2">
      <c r="C531" s="50"/>
      <c r="D531" s="50"/>
      <c r="E531" s="50"/>
    </row>
    <row r="532" spans="3:5" s="49" customFormat="1" x14ac:dyDescent="0.2">
      <c r="C532" s="50"/>
      <c r="D532" s="50"/>
      <c r="E532" s="50"/>
    </row>
    <row r="533" spans="3:5" s="49" customFormat="1" x14ac:dyDescent="0.2">
      <c r="C533" s="50"/>
      <c r="D533" s="50"/>
      <c r="E533" s="50"/>
    </row>
    <row r="534" spans="3:5" s="49" customFormat="1" x14ac:dyDescent="0.2">
      <c r="C534" s="50"/>
      <c r="D534" s="50"/>
      <c r="E534" s="50"/>
    </row>
    <row r="535" spans="3:5" s="49" customFormat="1" x14ac:dyDescent="0.2">
      <c r="C535" s="50"/>
      <c r="D535" s="50"/>
      <c r="E535" s="50"/>
    </row>
    <row r="536" spans="3:5" s="49" customFormat="1" x14ac:dyDescent="0.2">
      <c r="C536" s="50"/>
      <c r="D536" s="50"/>
      <c r="E536" s="50"/>
    </row>
    <row r="537" spans="3:5" s="49" customFormat="1" x14ac:dyDescent="0.2">
      <c r="C537" s="50"/>
      <c r="D537" s="50"/>
      <c r="E537" s="50"/>
    </row>
    <row r="538" spans="3:5" s="49" customFormat="1" x14ac:dyDescent="0.2">
      <c r="C538" s="50"/>
      <c r="D538" s="50"/>
      <c r="E538" s="50"/>
    </row>
    <row r="539" spans="3:5" s="49" customFormat="1" x14ac:dyDescent="0.2">
      <c r="C539" s="50"/>
      <c r="D539" s="50"/>
      <c r="E539" s="50"/>
    </row>
    <row r="540" spans="3:5" s="49" customFormat="1" x14ac:dyDescent="0.2">
      <c r="C540" s="50"/>
      <c r="D540" s="50"/>
      <c r="E540" s="50"/>
    </row>
    <row r="541" spans="3:5" s="49" customFormat="1" x14ac:dyDescent="0.2">
      <c r="C541" s="50"/>
      <c r="D541" s="50"/>
      <c r="E541" s="50"/>
    </row>
    <row r="542" spans="3:5" s="49" customFormat="1" x14ac:dyDescent="0.2">
      <c r="C542" s="50"/>
      <c r="D542" s="50"/>
      <c r="E542" s="50"/>
    </row>
    <row r="543" spans="3:5" s="49" customFormat="1" x14ac:dyDescent="0.2">
      <c r="C543" s="50"/>
      <c r="D543" s="50"/>
      <c r="E543" s="50"/>
    </row>
    <row r="544" spans="3:5" s="49" customFormat="1" x14ac:dyDescent="0.2">
      <c r="C544" s="50"/>
      <c r="D544" s="50"/>
      <c r="E544" s="50"/>
    </row>
    <row r="545" spans="3:5" s="49" customFormat="1" x14ac:dyDescent="0.2">
      <c r="C545" s="50"/>
      <c r="D545" s="50"/>
      <c r="E545" s="50"/>
    </row>
    <row r="546" spans="3:5" s="49" customFormat="1" x14ac:dyDescent="0.2">
      <c r="C546" s="50"/>
      <c r="D546" s="50"/>
      <c r="E546" s="50"/>
    </row>
    <row r="547" spans="3:5" s="49" customFormat="1" x14ac:dyDescent="0.2">
      <c r="C547" s="50"/>
      <c r="D547" s="50"/>
      <c r="E547" s="50"/>
    </row>
    <row r="548" spans="3:5" s="49" customFormat="1" x14ac:dyDescent="0.2">
      <c r="C548" s="50"/>
      <c r="D548" s="50"/>
      <c r="E548" s="50"/>
    </row>
    <row r="549" spans="3:5" s="49" customFormat="1" x14ac:dyDescent="0.2">
      <c r="C549" s="50"/>
      <c r="D549" s="50"/>
      <c r="E549" s="50"/>
    </row>
    <row r="550" spans="3:5" s="49" customFormat="1" x14ac:dyDescent="0.2">
      <c r="C550" s="50"/>
      <c r="D550" s="50"/>
      <c r="E550" s="50"/>
    </row>
    <row r="551" spans="3:5" s="49" customFormat="1" x14ac:dyDescent="0.2">
      <c r="C551" s="50"/>
      <c r="D551" s="50"/>
      <c r="E551" s="50"/>
    </row>
    <row r="552" spans="3:5" s="49" customFormat="1" x14ac:dyDescent="0.2">
      <c r="C552" s="50"/>
      <c r="D552" s="50"/>
      <c r="E552" s="50"/>
    </row>
    <row r="553" spans="3:5" s="49" customFormat="1" x14ac:dyDescent="0.2">
      <c r="C553" s="50"/>
      <c r="D553" s="50"/>
      <c r="E553" s="50"/>
    </row>
    <row r="554" spans="3:5" s="49" customFormat="1" x14ac:dyDescent="0.2">
      <c r="C554" s="50"/>
      <c r="D554" s="50"/>
      <c r="E554" s="50"/>
    </row>
    <row r="555" spans="3:5" s="49" customFormat="1" x14ac:dyDescent="0.2">
      <c r="C555" s="50"/>
      <c r="D555" s="50"/>
      <c r="E555" s="50"/>
    </row>
    <row r="556" spans="3:5" s="49" customFormat="1" x14ac:dyDescent="0.2">
      <c r="C556" s="50"/>
      <c r="D556" s="50"/>
      <c r="E556" s="50"/>
    </row>
    <row r="557" spans="3:5" s="49" customFormat="1" x14ac:dyDescent="0.2">
      <c r="C557" s="50"/>
      <c r="D557" s="50"/>
      <c r="E557" s="50"/>
    </row>
    <row r="558" spans="3:5" s="49" customFormat="1" x14ac:dyDescent="0.2">
      <c r="C558" s="50"/>
      <c r="D558" s="50"/>
      <c r="E558" s="50"/>
    </row>
    <row r="559" spans="3:5" s="49" customFormat="1" x14ac:dyDescent="0.2">
      <c r="C559" s="50"/>
      <c r="D559" s="50"/>
      <c r="E559" s="50"/>
    </row>
    <row r="560" spans="3:5" s="49" customFormat="1" x14ac:dyDescent="0.2">
      <c r="C560" s="50"/>
      <c r="D560" s="50"/>
      <c r="E560" s="50"/>
    </row>
    <row r="561" spans="3:5" s="49" customFormat="1" x14ac:dyDescent="0.2">
      <c r="C561" s="50"/>
      <c r="D561" s="50"/>
      <c r="E561" s="50"/>
    </row>
    <row r="562" spans="3:5" s="49" customFormat="1" x14ac:dyDescent="0.2">
      <c r="C562" s="50"/>
      <c r="D562" s="50"/>
      <c r="E562" s="50"/>
    </row>
    <row r="563" spans="3:5" s="49" customFormat="1" x14ac:dyDescent="0.2">
      <c r="C563" s="50"/>
      <c r="D563" s="50"/>
      <c r="E563" s="50"/>
    </row>
    <row r="564" spans="3:5" s="49" customFormat="1" x14ac:dyDescent="0.2">
      <c r="C564" s="50"/>
      <c r="D564" s="50"/>
      <c r="E564" s="50"/>
    </row>
    <row r="565" spans="3:5" s="49" customFormat="1" x14ac:dyDescent="0.2">
      <c r="C565" s="50"/>
      <c r="D565" s="50"/>
      <c r="E565" s="50"/>
    </row>
    <row r="566" spans="3:5" s="49" customFormat="1" x14ac:dyDescent="0.2">
      <c r="C566" s="50"/>
      <c r="D566" s="50"/>
      <c r="E566" s="50"/>
    </row>
    <row r="567" spans="3:5" s="49" customFormat="1" x14ac:dyDescent="0.2">
      <c r="C567" s="50"/>
      <c r="D567" s="50"/>
      <c r="E567" s="50"/>
    </row>
    <row r="568" spans="3:5" s="49" customFormat="1" x14ac:dyDescent="0.2">
      <c r="C568" s="50"/>
      <c r="D568" s="50"/>
      <c r="E568" s="50"/>
    </row>
    <row r="569" spans="3:5" s="49" customFormat="1" x14ac:dyDescent="0.2">
      <c r="C569" s="50"/>
      <c r="D569" s="50"/>
      <c r="E569" s="50"/>
    </row>
    <row r="570" spans="3:5" s="49" customFormat="1" x14ac:dyDescent="0.2">
      <c r="C570" s="50"/>
      <c r="D570" s="50"/>
      <c r="E570" s="50"/>
    </row>
    <row r="571" spans="3:5" s="49" customFormat="1" x14ac:dyDescent="0.2">
      <c r="C571" s="50"/>
      <c r="D571" s="50"/>
      <c r="E571" s="50"/>
    </row>
    <row r="572" spans="3:5" s="49" customFormat="1" x14ac:dyDescent="0.2">
      <c r="C572" s="50"/>
      <c r="D572" s="50"/>
      <c r="E572" s="50"/>
    </row>
    <row r="573" spans="3:5" s="49" customFormat="1" x14ac:dyDescent="0.2">
      <c r="C573" s="50"/>
      <c r="D573" s="50"/>
      <c r="E573" s="50"/>
    </row>
    <row r="574" spans="3:5" s="49" customFormat="1" x14ac:dyDescent="0.2">
      <c r="C574" s="50"/>
      <c r="D574" s="50"/>
      <c r="E574" s="50"/>
    </row>
    <row r="575" spans="3:5" s="49" customFormat="1" x14ac:dyDescent="0.2">
      <c r="C575" s="50"/>
      <c r="D575" s="50"/>
      <c r="E575" s="50"/>
    </row>
    <row r="576" spans="3:5" s="49" customFormat="1" x14ac:dyDescent="0.2">
      <c r="C576" s="50"/>
      <c r="D576" s="50"/>
      <c r="E576" s="50"/>
    </row>
    <row r="577" spans="3:5" s="49" customFormat="1" x14ac:dyDescent="0.2">
      <c r="C577" s="50"/>
      <c r="D577" s="50"/>
      <c r="E577" s="50"/>
    </row>
    <row r="578" spans="3:5" s="49" customFormat="1" x14ac:dyDescent="0.2">
      <c r="C578" s="50"/>
      <c r="D578" s="50"/>
      <c r="E578" s="50"/>
    </row>
    <row r="579" spans="3:5" s="49" customFormat="1" x14ac:dyDescent="0.2">
      <c r="C579" s="50"/>
      <c r="D579" s="50"/>
      <c r="E579" s="50"/>
    </row>
    <row r="580" spans="3:5" s="49" customFormat="1" x14ac:dyDescent="0.2">
      <c r="C580" s="50"/>
      <c r="D580" s="50"/>
      <c r="E580" s="50"/>
    </row>
    <row r="581" spans="3:5" s="49" customFormat="1" x14ac:dyDescent="0.2">
      <c r="C581" s="50"/>
      <c r="D581" s="50"/>
      <c r="E581" s="50"/>
    </row>
    <row r="582" spans="3:5" s="49" customFormat="1" x14ac:dyDescent="0.2">
      <c r="C582" s="50"/>
      <c r="D582" s="50"/>
      <c r="E582" s="50"/>
    </row>
    <row r="583" spans="3:5" s="49" customFormat="1" x14ac:dyDescent="0.2">
      <c r="C583" s="50"/>
      <c r="D583" s="50"/>
      <c r="E583" s="50"/>
    </row>
    <row r="584" spans="3:5" s="49" customFormat="1" x14ac:dyDescent="0.2">
      <c r="C584" s="50"/>
      <c r="D584" s="50"/>
      <c r="E584" s="50"/>
    </row>
    <row r="585" spans="3:5" s="49" customFormat="1" x14ac:dyDescent="0.2">
      <c r="C585" s="50"/>
      <c r="D585" s="50"/>
      <c r="E585" s="50"/>
    </row>
    <row r="586" spans="3:5" s="49" customFormat="1" x14ac:dyDescent="0.2">
      <c r="C586" s="50"/>
      <c r="D586" s="50"/>
      <c r="E586" s="50"/>
    </row>
    <row r="587" spans="3:5" s="49" customFormat="1" x14ac:dyDescent="0.2">
      <c r="C587" s="50"/>
      <c r="D587" s="50"/>
      <c r="E587" s="50"/>
    </row>
    <row r="588" spans="3:5" s="49" customFormat="1" x14ac:dyDescent="0.2">
      <c r="C588" s="50"/>
      <c r="D588" s="50"/>
      <c r="E588" s="50"/>
    </row>
    <row r="589" spans="3:5" s="49" customFormat="1" x14ac:dyDescent="0.2">
      <c r="C589" s="50"/>
      <c r="D589" s="50"/>
      <c r="E589" s="50"/>
    </row>
    <row r="590" spans="3:5" s="49" customFormat="1" x14ac:dyDescent="0.2">
      <c r="C590" s="50"/>
      <c r="D590" s="50"/>
      <c r="E590" s="50"/>
    </row>
    <row r="591" spans="3:5" s="49" customFormat="1" x14ac:dyDescent="0.2">
      <c r="C591" s="50"/>
      <c r="D591" s="50"/>
      <c r="E591" s="50"/>
    </row>
    <row r="592" spans="3:5" s="49" customFormat="1" x14ac:dyDescent="0.2">
      <c r="C592" s="50"/>
      <c r="D592" s="50"/>
      <c r="E592" s="50"/>
    </row>
    <row r="593" spans="3:5" s="49" customFormat="1" x14ac:dyDescent="0.2">
      <c r="C593" s="50"/>
      <c r="D593" s="50"/>
      <c r="E593" s="50"/>
    </row>
    <row r="594" spans="3:5" s="49" customFormat="1" x14ac:dyDescent="0.2">
      <c r="C594" s="50"/>
      <c r="D594" s="50"/>
      <c r="E594" s="50"/>
    </row>
    <row r="595" spans="3:5" s="49" customFormat="1" x14ac:dyDescent="0.2">
      <c r="C595" s="50"/>
      <c r="D595" s="50"/>
      <c r="E595" s="50"/>
    </row>
    <row r="596" spans="3:5" s="49" customFormat="1" x14ac:dyDescent="0.2">
      <c r="C596" s="50"/>
      <c r="D596" s="50"/>
      <c r="E596" s="50"/>
    </row>
    <row r="597" spans="3:5" s="49" customFormat="1" x14ac:dyDescent="0.2">
      <c r="C597" s="50"/>
      <c r="D597" s="50"/>
      <c r="E597" s="50"/>
    </row>
    <row r="598" spans="3:5" s="49" customFormat="1" x14ac:dyDescent="0.2">
      <c r="C598" s="50"/>
      <c r="D598" s="50"/>
      <c r="E598" s="50"/>
    </row>
    <row r="599" spans="3:5" s="49" customFormat="1" x14ac:dyDescent="0.2">
      <c r="C599" s="50"/>
      <c r="D599" s="50"/>
      <c r="E599" s="50"/>
    </row>
    <row r="600" spans="3:5" s="49" customFormat="1" x14ac:dyDescent="0.2">
      <c r="C600" s="50"/>
      <c r="D600" s="50"/>
      <c r="E600" s="50"/>
    </row>
    <row r="601" spans="3:5" s="49" customFormat="1" x14ac:dyDescent="0.2">
      <c r="C601" s="50"/>
      <c r="D601" s="50"/>
      <c r="E601" s="50"/>
    </row>
    <row r="602" spans="3:5" s="49" customFormat="1" x14ac:dyDescent="0.2">
      <c r="C602" s="50"/>
      <c r="D602" s="50"/>
      <c r="E602" s="50"/>
    </row>
    <row r="603" spans="3:5" s="49" customFormat="1" x14ac:dyDescent="0.2">
      <c r="C603" s="50"/>
      <c r="D603" s="50"/>
      <c r="E603" s="50"/>
    </row>
    <row r="604" spans="3:5" s="49" customFormat="1" x14ac:dyDescent="0.2">
      <c r="C604" s="50"/>
      <c r="D604" s="50"/>
      <c r="E604" s="50"/>
    </row>
    <row r="605" spans="3:5" s="49" customFormat="1" x14ac:dyDescent="0.2">
      <c r="C605" s="50"/>
      <c r="D605" s="50"/>
      <c r="E605" s="50"/>
    </row>
    <row r="606" spans="3:5" s="49" customFormat="1" x14ac:dyDescent="0.2">
      <c r="C606" s="50"/>
      <c r="D606" s="50"/>
      <c r="E606" s="50"/>
    </row>
    <row r="607" spans="3:5" s="49" customFormat="1" x14ac:dyDescent="0.2">
      <c r="C607" s="50"/>
      <c r="D607" s="50"/>
      <c r="E607" s="50"/>
    </row>
    <row r="608" spans="3:5" s="49" customFormat="1" x14ac:dyDescent="0.2">
      <c r="C608" s="50"/>
      <c r="D608" s="50"/>
      <c r="E608" s="50"/>
    </row>
    <row r="609" spans="3:5" s="49" customFormat="1" x14ac:dyDescent="0.2">
      <c r="C609" s="50"/>
      <c r="D609" s="50"/>
      <c r="E609" s="50"/>
    </row>
    <row r="610" spans="3:5" s="49" customFormat="1" x14ac:dyDescent="0.2">
      <c r="C610" s="50"/>
      <c r="D610" s="50"/>
      <c r="E610" s="50"/>
    </row>
    <row r="611" spans="3:5" s="49" customFormat="1" x14ac:dyDescent="0.2">
      <c r="C611" s="50"/>
      <c r="D611" s="50"/>
      <c r="E611" s="50"/>
    </row>
    <row r="612" spans="3:5" s="49" customFormat="1" x14ac:dyDescent="0.2">
      <c r="C612" s="50"/>
      <c r="D612" s="50"/>
      <c r="E612" s="50"/>
    </row>
    <row r="613" spans="3:5" s="49" customFormat="1" x14ac:dyDescent="0.2">
      <c r="C613" s="50"/>
      <c r="D613" s="50"/>
      <c r="E613" s="50"/>
    </row>
    <row r="614" spans="3:5" s="49" customFormat="1" x14ac:dyDescent="0.2">
      <c r="C614" s="50"/>
      <c r="D614" s="50"/>
      <c r="E614" s="50"/>
    </row>
    <row r="615" spans="3:5" s="49" customFormat="1" x14ac:dyDescent="0.2">
      <c r="C615" s="50"/>
      <c r="D615" s="50"/>
      <c r="E615" s="50"/>
    </row>
    <row r="616" spans="3:5" s="49" customFormat="1" x14ac:dyDescent="0.2">
      <c r="C616" s="50"/>
      <c r="D616" s="50"/>
      <c r="E616" s="50"/>
    </row>
    <row r="617" spans="3:5" s="49" customFormat="1" x14ac:dyDescent="0.2">
      <c r="C617" s="50"/>
      <c r="D617" s="50"/>
      <c r="E617" s="50"/>
    </row>
    <row r="618" spans="3:5" s="49" customFormat="1" x14ac:dyDescent="0.2">
      <c r="C618" s="50"/>
      <c r="D618" s="50"/>
      <c r="E618" s="50"/>
    </row>
    <row r="619" spans="3:5" s="49" customFormat="1" x14ac:dyDescent="0.2">
      <c r="C619" s="50"/>
      <c r="D619" s="50"/>
      <c r="E619" s="50"/>
    </row>
    <row r="620" spans="3:5" s="49" customFormat="1" x14ac:dyDescent="0.2">
      <c r="C620" s="50"/>
      <c r="D620" s="50"/>
      <c r="E620" s="50"/>
    </row>
    <row r="621" spans="3:5" s="49" customFormat="1" x14ac:dyDescent="0.2">
      <c r="C621" s="50"/>
      <c r="D621" s="50"/>
      <c r="E621" s="50"/>
    </row>
    <row r="622" spans="3:5" s="49" customFormat="1" x14ac:dyDescent="0.2">
      <c r="C622" s="50"/>
      <c r="D622" s="50"/>
      <c r="E622" s="50"/>
    </row>
    <row r="623" spans="3:5" s="49" customFormat="1" x14ac:dyDescent="0.2">
      <c r="C623" s="50"/>
      <c r="D623" s="50"/>
      <c r="E623" s="50"/>
    </row>
    <row r="624" spans="3:5" s="49" customFormat="1" x14ac:dyDescent="0.2">
      <c r="C624" s="50"/>
      <c r="D624" s="50"/>
      <c r="E624" s="50"/>
    </row>
    <row r="625" spans="3:5" s="49" customFormat="1" x14ac:dyDescent="0.2">
      <c r="C625" s="50"/>
      <c r="D625" s="50"/>
      <c r="E625" s="50"/>
    </row>
    <row r="626" spans="3:5" s="49" customFormat="1" x14ac:dyDescent="0.2">
      <c r="C626" s="50"/>
      <c r="D626" s="50"/>
      <c r="E626" s="50"/>
    </row>
    <row r="627" spans="3:5" s="49" customFormat="1" x14ac:dyDescent="0.2">
      <c r="C627" s="50"/>
      <c r="D627" s="50"/>
      <c r="E627" s="50"/>
    </row>
    <row r="628" spans="3:5" s="49" customFormat="1" x14ac:dyDescent="0.2">
      <c r="C628" s="50"/>
      <c r="D628" s="50"/>
      <c r="E628" s="50"/>
    </row>
    <row r="629" spans="3:5" s="49" customFormat="1" x14ac:dyDescent="0.2">
      <c r="C629" s="50"/>
      <c r="D629" s="50"/>
      <c r="E629" s="50"/>
    </row>
    <row r="630" spans="3:5" s="49" customFormat="1" x14ac:dyDescent="0.2">
      <c r="C630" s="50"/>
      <c r="D630" s="50"/>
      <c r="E630" s="50"/>
    </row>
    <row r="631" spans="3:5" s="49" customFormat="1" x14ac:dyDescent="0.2">
      <c r="C631" s="50"/>
      <c r="D631" s="50"/>
      <c r="E631" s="50"/>
    </row>
    <row r="632" spans="3:5" s="49" customFormat="1" x14ac:dyDescent="0.2">
      <c r="C632" s="50"/>
      <c r="D632" s="50"/>
      <c r="E632" s="50"/>
    </row>
    <row r="633" spans="3:5" s="49" customFormat="1" x14ac:dyDescent="0.2">
      <c r="C633" s="50"/>
      <c r="D633" s="50"/>
      <c r="E633" s="50"/>
    </row>
    <row r="634" spans="3:5" s="49" customFormat="1" x14ac:dyDescent="0.2">
      <c r="C634" s="50"/>
      <c r="D634" s="50"/>
      <c r="E634" s="50"/>
    </row>
    <row r="635" spans="3:5" s="49" customFormat="1" x14ac:dyDescent="0.2">
      <c r="C635" s="50"/>
      <c r="D635" s="50"/>
      <c r="E635" s="50"/>
    </row>
    <row r="636" spans="3:5" s="49" customFormat="1" x14ac:dyDescent="0.2">
      <c r="C636" s="50"/>
      <c r="D636" s="50"/>
      <c r="E636" s="50"/>
    </row>
    <row r="637" spans="3:5" s="49" customFormat="1" x14ac:dyDescent="0.2">
      <c r="C637" s="50"/>
      <c r="D637" s="50"/>
      <c r="E637" s="50"/>
    </row>
    <row r="638" spans="3:5" s="49" customFormat="1" x14ac:dyDescent="0.2">
      <c r="C638" s="50"/>
      <c r="D638" s="50"/>
      <c r="E638" s="50"/>
    </row>
    <row r="639" spans="3:5" s="49" customFormat="1" x14ac:dyDescent="0.2">
      <c r="C639" s="50"/>
      <c r="D639" s="50"/>
      <c r="E639" s="50"/>
    </row>
    <row r="640" spans="3:5" s="49" customFormat="1" x14ac:dyDescent="0.2">
      <c r="C640" s="50"/>
      <c r="D640" s="50"/>
      <c r="E640" s="50"/>
    </row>
    <row r="641" spans="3:5" s="49" customFormat="1" x14ac:dyDescent="0.2">
      <c r="C641" s="50"/>
      <c r="D641" s="50"/>
      <c r="E641" s="50"/>
    </row>
    <row r="642" spans="3:5" s="49" customFormat="1" x14ac:dyDescent="0.2">
      <c r="C642" s="50"/>
      <c r="D642" s="50"/>
      <c r="E642" s="50"/>
    </row>
    <row r="643" spans="3:5" s="49" customFormat="1" x14ac:dyDescent="0.2">
      <c r="C643" s="50"/>
      <c r="D643" s="50"/>
      <c r="E643" s="50"/>
    </row>
    <row r="644" spans="3:5" s="49" customFormat="1" x14ac:dyDescent="0.2">
      <c r="C644" s="50"/>
      <c r="D644" s="50"/>
      <c r="E644" s="50"/>
    </row>
    <row r="645" spans="3:5" s="49" customFormat="1" x14ac:dyDescent="0.2">
      <c r="C645" s="50"/>
      <c r="D645" s="50"/>
      <c r="E645" s="50"/>
    </row>
    <row r="646" spans="3:5" s="49" customFormat="1" x14ac:dyDescent="0.2">
      <c r="C646" s="50"/>
      <c r="D646" s="50"/>
      <c r="E646" s="50"/>
    </row>
    <row r="647" spans="3:5" s="49" customFormat="1" x14ac:dyDescent="0.2">
      <c r="C647" s="50"/>
      <c r="D647" s="50"/>
      <c r="E647" s="50"/>
    </row>
    <row r="648" spans="3:5" s="49" customFormat="1" x14ac:dyDescent="0.2">
      <c r="C648" s="50"/>
      <c r="D648" s="50"/>
      <c r="E648" s="50"/>
    </row>
    <row r="649" spans="3:5" s="49" customFormat="1" x14ac:dyDescent="0.2">
      <c r="C649" s="50"/>
      <c r="D649" s="50"/>
      <c r="E649" s="50"/>
    </row>
    <row r="650" spans="3:5" s="49" customFormat="1" x14ac:dyDescent="0.2">
      <c r="C650" s="50"/>
      <c r="D650" s="50"/>
      <c r="E650" s="50"/>
    </row>
    <row r="651" spans="3:5" s="49" customFormat="1" x14ac:dyDescent="0.2">
      <c r="C651" s="50"/>
      <c r="D651" s="50"/>
      <c r="E651" s="50"/>
    </row>
    <row r="652" spans="3:5" s="49" customFormat="1" x14ac:dyDescent="0.2">
      <c r="C652" s="50"/>
      <c r="D652" s="50"/>
      <c r="E652" s="50"/>
    </row>
    <row r="653" spans="3:5" s="49" customFormat="1" x14ac:dyDescent="0.2">
      <c r="C653" s="50"/>
      <c r="D653" s="50"/>
      <c r="E653" s="50"/>
    </row>
    <row r="654" spans="3:5" s="49" customFormat="1" x14ac:dyDescent="0.2">
      <c r="C654" s="50"/>
      <c r="D654" s="50"/>
      <c r="E654" s="50"/>
    </row>
    <row r="655" spans="3:5" s="49" customFormat="1" x14ac:dyDescent="0.2">
      <c r="C655" s="50"/>
      <c r="D655" s="50"/>
      <c r="E655" s="50"/>
    </row>
    <row r="656" spans="3:5" s="49" customFormat="1" x14ac:dyDescent="0.2">
      <c r="C656" s="50"/>
      <c r="D656" s="50"/>
      <c r="E656" s="50"/>
    </row>
    <row r="657" spans="3:5" s="49" customFormat="1" x14ac:dyDescent="0.2">
      <c r="C657" s="50"/>
      <c r="D657" s="50"/>
      <c r="E657" s="50"/>
    </row>
    <row r="658" spans="3:5" s="49" customFormat="1" x14ac:dyDescent="0.2">
      <c r="C658" s="50"/>
      <c r="D658" s="50"/>
      <c r="E658" s="50"/>
    </row>
    <row r="659" spans="3:5" s="49" customFormat="1" x14ac:dyDescent="0.2">
      <c r="C659" s="50"/>
      <c r="D659" s="50"/>
      <c r="E659" s="50"/>
    </row>
    <row r="660" spans="3:5" s="49" customFormat="1" x14ac:dyDescent="0.2">
      <c r="C660" s="50"/>
      <c r="D660" s="50"/>
      <c r="E660" s="50"/>
    </row>
    <row r="661" spans="3:5" s="49" customFormat="1" x14ac:dyDescent="0.2">
      <c r="C661" s="50"/>
      <c r="D661" s="50"/>
      <c r="E661" s="50"/>
    </row>
    <row r="662" spans="3:5" s="49" customFormat="1" x14ac:dyDescent="0.2">
      <c r="C662" s="50"/>
      <c r="D662" s="50"/>
      <c r="E662" s="50"/>
    </row>
    <row r="663" spans="3:5" s="49" customFormat="1" x14ac:dyDescent="0.2">
      <c r="C663" s="50"/>
      <c r="D663" s="50"/>
      <c r="E663" s="50"/>
    </row>
    <row r="664" spans="3:5" s="49" customFormat="1" x14ac:dyDescent="0.2">
      <c r="C664" s="50"/>
      <c r="D664" s="50"/>
      <c r="E664" s="50"/>
    </row>
    <row r="665" spans="3:5" s="49" customFormat="1" x14ac:dyDescent="0.2">
      <c r="C665" s="50"/>
      <c r="D665" s="50"/>
      <c r="E665" s="50"/>
    </row>
    <row r="666" spans="3:5" s="49" customFormat="1" x14ac:dyDescent="0.2">
      <c r="C666" s="50"/>
      <c r="D666" s="50"/>
      <c r="E666" s="50"/>
    </row>
    <row r="667" spans="3:5" s="49" customFormat="1" x14ac:dyDescent="0.2">
      <c r="C667" s="50"/>
      <c r="D667" s="50"/>
      <c r="E667" s="50"/>
    </row>
    <row r="668" spans="3:5" s="49" customFormat="1" x14ac:dyDescent="0.2">
      <c r="C668" s="50"/>
      <c r="D668" s="50"/>
      <c r="E668" s="50"/>
    </row>
    <row r="669" spans="3:5" s="49" customFormat="1" x14ac:dyDescent="0.2">
      <c r="C669" s="50"/>
      <c r="D669" s="50"/>
      <c r="E669" s="50"/>
    </row>
    <row r="670" spans="3:5" s="49" customFormat="1" x14ac:dyDescent="0.2">
      <c r="C670" s="50"/>
      <c r="D670" s="50"/>
      <c r="E670" s="50"/>
    </row>
    <row r="671" spans="3:5" s="49" customFormat="1" x14ac:dyDescent="0.2">
      <c r="C671" s="50"/>
      <c r="D671" s="50"/>
      <c r="E671" s="50"/>
    </row>
    <row r="672" spans="3:5" s="49" customFormat="1" x14ac:dyDescent="0.2">
      <c r="C672" s="50"/>
      <c r="D672" s="50"/>
      <c r="E672" s="50"/>
    </row>
    <row r="673" spans="3:5" s="49" customFormat="1" x14ac:dyDescent="0.2">
      <c r="C673" s="50"/>
      <c r="D673" s="50"/>
      <c r="E673" s="50"/>
    </row>
    <row r="674" spans="3:5" s="49" customFormat="1" x14ac:dyDescent="0.2">
      <c r="C674" s="50"/>
      <c r="D674" s="50"/>
      <c r="E674" s="50"/>
    </row>
    <row r="675" spans="3:5" s="49" customFormat="1" x14ac:dyDescent="0.2">
      <c r="C675" s="50"/>
      <c r="D675" s="50"/>
      <c r="E675" s="50"/>
    </row>
    <row r="676" spans="3:5" s="49" customFormat="1" x14ac:dyDescent="0.2">
      <c r="C676" s="50"/>
      <c r="D676" s="50"/>
      <c r="E676" s="50"/>
    </row>
    <row r="677" spans="3:5" s="49" customFormat="1" x14ac:dyDescent="0.2">
      <c r="C677" s="50"/>
      <c r="D677" s="50"/>
      <c r="E677" s="50"/>
    </row>
    <row r="678" spans="3:5" s="49" customFormat="1" x14ac:dyDescent="0.2">
      <c r="C678" s="50"/>
      <c r="D678" s="50"/>
      <c r="E678" s="50"/>
    </row>
    <row r="679" spans="3:5" s="49" customFormat="1" x14ac:dyDescent="0.2">
      <c r="C679" s="50"/>
      <c r="D679" s="50"/>
      <c r="E679" s="50"/>
    </row>
    <row r="680" spans="3:5" s="49" customFormat="1" x14ac:dyDescent="0.2">
      <c r="C680" s="50"/>
      <c r="D680" s="50"/>
      <c r="E680" s="50"/>
    </row>
    <row r="681" spans="3:5" s="49" customFormat="1" x14ac:dyDescent="0.2">
      <c r="C681" s="50"/>
      <c r="D681" s="50"/>
      <c r="E681" s="50"/>
    </row>
    <row r="682" spans="3:5" s="49" customFormat="1" x14ac:dyDescent="0.2">
      <c r="C682" s="50"/>
      <c r="D682" s="50"/>
      <c r="E682" s="50"/>
    </row>
    <row r="683" spans="3:5" s="49" customFormat="1" x14ac:dyDescent="0.2">
      <c r="C683" s="50"/>
      <c r="D683" s="50"/>
      <c r="E683" s="50"/>
    </row>
    <row r="684" spans="3:5" s="49" customFormat="1" x14ac:dyDescent="0.2">
      <c r="C684" s="50"/>
      <c r="D684" s="50"/>
      <c r="E684" s="50"/>
    </row>
    <row r="685" spans="3:5" s="49" customFormat="1" x14ac:dyDescent="0.2">
      <c r="C685" s="50"/>
      <c r="D685" s="50"/>
      <c r="E685" s="50"/>
    </row>
    <row r="686" spans="3:5" s="49" customFormat="1" x14ac:dyDescent="0.2">
      <c r="C686" s="50"/>
      <c r="D686" s="50"/>
      <c r="E686" s="50"/>
    </row>
    <row r="687" spans="3:5" s="49" customFormat="1" x14ac:dyDescent="0.2">
      <c r="C687" s="50"/>
      <c r="D687" s="50"/>
      <c r="E687" s="50"/>
    </row>
    <row r="688" spans="3:5" s="49" customFormat="1" x14ac:dyDescent="0.2">
      <c r="C688" s="50"/>
      <c r="D688" s="50"/>
      <c r="E688" s="50"/>
    </row>
    <row r="689" spans="3:5" s="49" customFormat="1" x14ac:dyDescent="0.2">
      <c r="C689" s="50"/>
      <c r="D689" s="50"/>
      <c r="E689" s="50"/>
    </row>
    <row r="690" spans="3:5" s="49" customFormat="1" x14ac:dyDescent="0.2">
      <c r="C690" s="50"/>
      <c r="D690" s="50"/>
      <c r="E690" s="50"/>
    </row>
    <row r="691" spans="3:5" s="49" customFormat="1" x14ac:dyDescent="0.2">
      <c r="C691" s="50"/>
      <c r="D691" s="50"/>
      <c r="E691" s="50"/>
    </row>
    <row r="692" spans="3:5" s="49" customFormat="1" x14ac:dyDescent="0.2">
      <c r="C692" s="50"/>
      <c r="D692" s="50"/>
      <c r="E692" s="50"/>
    </row>
    <row r="693" spans="3:5" s="49" customFormat="1" x14ac:dyDescent="0.2">
      <c r="C693" s="50"/>
      <c r="D693" s="50"/>
      <c r="E693" s="50"/>
    </row>
    <row r="694" spans="3:5" s="49" customFormat="1" x14ac:dyDescent="0.2">
      <c r="C694" s="50"/>
      <c r="D694" s="50"/>
      <c r="E694" s="50"/>
    </row>
    <row r="695" spans="3:5" s="49" customFormat="1" x14ac:dyDescent="0.2">
      <c r="C695" s="50"/>
      <c r="D695" s="50"/>
      <c r="E695" s="50"/>
    </row>
    <row r="696" spans="3:5" s="49" customFormat="1" x14ac:dyDescent="0.2">
      <c r="C696" s="50"/>
      <c r="D696" s="50"/>
      <c r="E696" s="50"/>
    </row>
    <row r="697" spans="3:5" s="49" customFormat="1" x14ac:dyDescent="0.2">
      <c r="C697" s="50"/>
      <c r="D697" s="50"/>
      <c r="E697" s="50"/>
    </row>
    <row r="698" spans="3:5" s="49" customFormat="1" x14ac:dyDescent="0.2">
      <c r="C698" s="50"/>
      <c r="D698" s="50"/>
      <c r="E698" s="50"/>
    </row>
    <row r="699" spans="3:5" s="49" customFormat="1" x14ac:dyDescent="0.2">
      <c r="C699" s="50"/>
      <c r="D699" s="50"/>
      <c r="E699" s="50"/>
    </row>
    <row r="700" spans="3:5" s="49" customFormat="1" x14ac:dyDescent="0.2">
      <c r="C700" s="50"/>
      <c r="D700" s="50"/>
      <c r="E700" s="50"/>
    </row>
    <row r="701" spans="3:5" s="49" customFormat="1" x14ac:dyDescent="0.2">
      <c r="C701" s="50"/>
      <c r="D701" s="50"/>
      <c r="E701" s="50"/>
    </row>
    <row r="702" spans="3:5" s="49" customFormat="1" x14ac:dyDescent="0.2">
      <c r="C702" s="50"/>
      <c r="D702" s="50"/>
      <c r="E702" s="50"/>
    </row>
    <row r="703" spans="3:5" s="49" customFormat="1" x14ac:dyDescent="0.2">
      <c r="C703" s="50"/>
      <c r="D703" s="50"/>
      <c r="E703" s="50"/>
    </row>
    <row r="704" spans="3:5" s="49" customFormat="1" x14ac:dyDescent="0.2">
      <c r="C704" s="50"/>
      <c r="D704" s="50"/>
      <c r="E704" s="50"/>
    </row>
    <row r="705" spans="3:5" s="49" customFormat="1" x14ac:dyDescent="0.2">
      <c r="C705" s="50"/>
      <c r="D705" s="50"/>
      <c r="E705" s="50"/>
    </row>
    <row r="706" spans="3:5" s="49" customFormat="1" x14ac:dyDescent="0.2">
      <c r="C706" s="50"/>
      <c r="D706" s="50"/>
      <c r="E706" s="50"/>
    </row>
    <row r="707" spans="3:5" s="49" customFormat="1" x14ac:dyDescent="0.2">
      <c r="C707" s="50"/>
      <c r="D707" s="50"/>
      <c r="E707" s="50"/>
    </row>
    <row r="708" spans="3:5" s="49" customFormat="1" x14ac:dyDescent="0.2">
      <c r="C708" s="50"/>
      <c r="D708" s="50"/>
      <c r="E708" s="50"/>
    </row>
    <row r="709" spans="3:5" s="49" customFormat="1" x14ac:dyDescent="0.2">
      <c r="C709" s="50"/>
      <c r="D709" s="50"/>
      <c r="E709" s="50"/>
    </row>
    <row r="710" spans="3:5" s="49" customFormat="1" x14ac:dyDescent="0.2">
      <c r="C710" s="50"/>
      <c r="D710" s="50"/>
      <c r="E710" s="50"/>
    </row>
    <row r="711" spans="3:5" s="49" customFormat="1" x14ac:dyDescent="0.2">
      <c r="C711" s="50"/>
      <c r="D711" s="50"/>
      <c r="E711" s="50"/>
    </row>
    <row r="712" spans="3:5" s="49" customFormat="1" x14ac:dyDescent="0.2">
      <c r="C712" s="50"/>
      <c r="D712" s="50"/>
      <c r="E712" s="50"/>
    </row>
    <row r="713" spans="3:5" s="49" customFormat="1" x14ac:dyDescent="0.2">
      <c r="C713" s="50"/>
      <c r="D713" s="50"/>
      <c r="E713" s="50"/>
    </row>
    <row r="714" spans="3:5" s="49" customFormat="1" x14ac:dyDescent="0.2">
      <c r="C714" s="50"/>
      <c r="D714" s="50"/>
      <c r="E714" s="50"/>
    </row>
    <row r="715" spans="3:5" s="49" customFormat="1" x14ac:dyDescent="0.2">
      <c r="C715" s="50"/>
      <c r="D715" s="50"/>
      <c r="E715" s="50"/>
    </row>
    <row r="716" spans="3:5" s="49" customFormat="1" x14ac:dyDescent="0.2">
      <c r="C716" s="50"/>
      <c r="D716" s="50"/>
      <c r="E716" s="50"/>
    </row>
    <row r="717" spans="3:5" s="49" customFormat="1" x14ac:dyDescent="0.2">
      <c r="C717" s="50"/>
      <c r="D717" s="50"/>
      <c r="E717" s="50"/>
    </row>
    <row r="718" spans="3:5" s="49" customFormat="1" x14ac:dyDescent="0.2">
      <c r="C718" s="50"/>
      <c r="D718" s="50"/>
      <c r="E718" s="50"/>
    </row>
    <row r="719" spans="3:5" s="49" customFormat="1" x14ac:dyDescent="0.2">
      <c r="C719" s="50"/>
      <c r="D719" s="50"/>
      <c r="E719" s="50"/>
    </row>
    <row r="720" spans="3:5" s="49" customFormat="1" x14ac:dyDescent="0.2">
      <c r="C720" s="50"/>
      <c r="D720" s="50"/>
      <c r="E720" s="50"/>
    </row>
    <row r="721" spans="3:5" s="49" customFormat="1" x14ac:dyDescent="0.2">
      <c r="C721" s="50"/>
      <c r="D721" s="50"/>
      <c r="E721" s="50"/>
    </row>
    <row r="722" spans="3:5" s="49" customFormat="1" x14ac:dyDescent="0.2">
      <c r="C722" s="50"/>
      <c r="D722" s="50"/>
      <c r="E722" s="50"/>
    </row>
    <row r="723" spans="3:5" s="49" customFormat="1" x14ac:dyDescent="0.2">
      <c r="C723" s="50"/>
      <c r="D723" s="50"/>
      <c r="E723" s="50"/>
    </row>
    <row r="724" spans="3:5" s="49" customFormat="1" x14ac:dyDescent="0.2">
      <c r="C724" s="50"/>
      <c r="D724" s="50"/>
      <c r="E724" s="50"/>
    </row>
    <row r="725" spans="3:5" s="49" customFormat="1" x14ac:dyDescent="0.2">
      <c r="C725" s="50"/>
      <c r="D725" s="50"/>
      <c r="E725" s="50"/>
    </row>
    <row r="726" spans="3:5" s="49" customFormat="1" x14ac:dyDescent="0.2">
      <c r="C726" s="50"/>
      <c r="D726" s="50"/>
      <c r="E726" s="50"/>
    </row>
    <row r="727" spans="3:5" s="49" customFormat="1" x14ac:dyDescent="0.2">
      <c r="C727" s="50"/>
      <c r="D727" s="50"/>
      <c r="E727" s="50"/>
    </row>
    <row r="728" spans="3:5" s="49" customFormat="1" x14ac:dyDescent="0.2">
      <c r="C728" s="50"/>
      <c r="D728" s="50"/>
      <c r="E728" s="50"/>
    </row>
  </sheetData>
  <mergeCells count="39">
    <mergeCell ref="N13:O13"/>
    <mergeCell ref="C11:N11"/>
    <mergeCell ref="A64:B64"/>
    <mergeCell ref="A17:A18"/>
    <mergeCell ref="B17:B18"/>
    <mergeCell ref="C17:C18"/>
    <mergeCell ref="C59:K59"/>
    <mergeCell ref="C57:K57"/>
    <mergeCell ref="C58:K58"/>
    <mergeCell ref="F17:K17"/>
    <mergeCell ref="L17:P17"/>
    <mergeCell ref="A13:G13"/>
    <mergeCell ref="K13:M13"/>
    <mergeCell ref="O15:P15"/>
    <mergeCell ref="D17:D18"/>
    <mergeCell ref="C7:N7"/>
    <mergeCell ref="A12:B12"/>
    <mergeCell ref="C12:N12"/>
    <mergeCell ref="A9:B9"/>
    <mergeCell ref="C8:N8"/>
    <mergeCell ref="C9:N9"/>
    <mergeCell ref="A11:B11"/>
    <mergeCell ref="A8:B8"/>
    <mergeCell ref="O1:P1"/>
    <mergeCell ref="A61:B61"/>
    <mergeCell ref="G61:H61"/>
    <mergeCell ref="D61:E61"/>
    <mergeCell ref="I61:M61"/>
    <mergeCell ref="N61:O61"/>
    <mergeCell ref="A10:B10"/>
    <mergeCell ref="C10:N10"/>
    <mergeCell ref="I15:K15"/>
    <mergeCell ref="E17:E18"/>
    <mergeCell ref="D2:H2"/>
    <mergeCell ref="C3:N3"/>
    <mergeCell ref="C4:N4"/>
    <mergeCell ref="A6:B6"/>
    <mergeCell ref="C6:N6"/>
    <mergeCell ref="A7:B7"/>
  </mergeCells>
  <phoneticPr fontId="0" type="noConversion"/>
  <pageMargins left="0.35" right="0.56000000000000005" top="0.52" bottom="0.51" header="0.5" footer="0.52"/>
  <pageSetup paperSize="9" scale="97" orientation="landscape" horizontalDpi="4294967295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78"/>
  <sheetViews>
    <sheetView zoomScale="130" zoomScaleNormal="130" zoomScaleSheetLayoutView="100" workbookViewId="0">
      <selection activeCell="C6" sqref="C6:N6"/>
    </sheetView>
  </sheetViews>
  <sheetFormatPr defaultRowHeight="12.75" x14ac:dyDescent="0.2"/>
  <cols>
    <col min="1" max="1" width="4.140625" style="54" customWidth="1"/>
    <col min="2" max="2" width="11.7109375" style="83" customWidth="1"/>
    <col min="3" max="3" width="32.28515625" style="68" customWidth="1"/>
    <col min="4" max="4" width="5.42578125" style="68" customWidth="1"/>
    <col min="5" max="5" width="7.28515625" style="68" customWidth="1"/>
    <col min="6" max="6" width="5.7109375" style="83" customWidth="1"/>
    <col min="7" max="7" width="5.42578125" style="54" customWidth="1"/>
    <col min="8" max="9" width="6.7109375" style="54" customWidth="1"/>
    <col min="10" max="10" width="6" style="54" customWidth="1"/>
    <col min="11" max="11" width="7" style="54" customWidth="1"/>
    <col min="12" max="13" width="8.28515625" style="54" customWidth="1"/>
    <col min="14" max="14" width="8.42578125" style="54" customWidth="1"/>
    <col min="15" max="15" width="8.140625" style="54" customWidth="1"/>
    <col min="16" max="16" width="9.85546875" style="54" customWidth="1"/>
    <col min="17" max="16384" width="9.140625" style="54"/>
  </cols>
  <sheetData>
    <row r="1" spans="1:17" s="49" customFormat="1" ht="18" customHeight="1" x14ac:dyDescent="0.2">
      <c r="C1" s="50"/>
      <c r="D1" s="278" t="s">
        <v>41</v>
      </c>
      <c r="E1" s="278"/>
      <c r="F1" s="278"/>
      <c r="G1" s="278"/>
      <c r="H1" s="278"/>
      <c r="I1" s="51" t="s">
        <v>134</v>
      </c>
    </row>
    <row r="2" spans="1:17" s="49" customFormat="1" ht="18" customHeight="1" x14ac:dyDescent="0.2">
      <c r="C2" s="279" t="s">
        <v>135</v>
      </c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</row>
    <row r="3" spans="1:17" s="49" customFormat="1" ht="12.75" customHeight="1" x14ac:dyDescent="0.2">
      <c r="C3" s="280" t="s">
        <v>25</v>
      </c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</row>
    <row r="4" spans="1:17" s="49" customFormat="1" ht="12.75" customHeight="1" x14ac:dyDescent="0.2"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</row>
    <row r="5" spans="1:17" s="49" customFormat="1" ht="29.25" customHeight="1" x14ac:dyDescent="0.2">
      <c r="A5" s="273" t="s">
        <v>2</v>
      </c>
      <c r="B5" s="273"/>
      <c r="C5" s="281" t="str">
        <f>KOPS!D6</f>
        <v>Jelgavas pilsētas pašvaldības izglītības iestādes “Jelgavas 5. vidusskola”</v>
      </c>
      <c r="D5" s="281"/>
      <c r="E5" s="281"/>
      <c r="F5" s="281"/>
      <c r="G5" s="281"/>
      <c r="H5" s="281"/>
      <c r="I5" s="281"/>
      <c r="J5" s="281"/>
      <c r="K5" s="281"/>
      <c r="L5" s="281"/>
      <c r="M5" s="281"/>
      <c r="N5" s="281"/>
    </row>
    <row r="6" spans="1:17" s="49" customFormat="1" ht="29.25" customHeight="1" x14ac:dyDescent="0.2">
      <c r="A6" s="273" t="s">
        <v>3</v>
      </c>
      <c r="B6" s="273"/>
      <c r="C6" s="281" t="str">
        <f>KOPS!D7</f>
        <v xml:space="preserve">Jelgavas pilsētas pašvaldības izglītības iestādes “Jelgavas 5. vidusskolas” telpu vienkāršota atjaunošana </v>
      </c>
      <c r="D6" s="281"/>
      <c r="E6" s="281"/>
      <c r="F6" s="281"/>
      <c r="G6" s="281"/>
      <c r="H6" s="281"/>
      <c r="I6" s="281"/>
      <c r="J6" s="281"/>
      <c r="K6" s="281"/>
      <c r="L6" s="281"/>
      <c r="M6" s="281"/>
      <c r="N6" s="281"/>
    </row>
    <row r="7" spans="1:17" s="49" customFormat="1" ht="18.75" customHeight="1" x14ac:dyDescent="0.2">
      <c r="A7" s="273" t="s">
        <v>4</v>
      </c>
      <c r="B7" s="273"/>
      <c r="C7" s="281" t="str">
        <f>PBK!C15</f>
        <v>Aspazijas iela 20, Jelgava</v>
      </c>
      <c r="D7" s="281"/>
      <c r="E7" s="281"/>
      <c r="F7" s="281"/>
      <c r="G7" s="281"/>
      <c r="H7" s="281"/>
      <c r="I7" s="281"/>
      <c r="J7" s="281"/>
      <c r="K7" s="281"/>
      <c r="L7" s="281"/>
      <c r="M7" s="281"/>
      <c r="N7" s="281"/>
    </row>
    <row r="8" spans="1:17" s="49" customFormat="1" ht="18.75" customHeight="1" x14ac:dyDescent="0.2">
      <c r="A8" s="273" t="s">
        <v>12</v>
      </c>
      <c r="B8" s="273"/>
      <c r="C8" s="281" t="str">
        <f>PBK!C16</f>
        <v>Jelgavas pilsētas pašvaldības izglītības iestādes “Jelgavas 5. vidusskola”</v>
      </c>
      <c r="D8" s="281"/>
      <c r="E8" s="281"/>
      <c r="F8" s="281"/>
      <c r="G8" s="281"/>
      <c r="H8" s="281"/>
      <c r="I8" s="281"/>
      <c r="J8" s="281"/>
      <c r="K8" s="281"/>
      <c r="L8" s="281"/>
      <c r="M8" s="281"/>
      <c r="N8" s="281"/>
    </row>
    <row r="9" spans="1:17" s="49" customFormat="1" ht="18.75" customHeight="1" x14ac:dyDescent="0.2">
      <c r="A9" s="273" t="s">
        <v>5</v>
      </c>
      <c r="B9" s="273"/>
      <c r="C9" s="281"/>
      <c r="D9" s="281"/>
      <c r="E9" s="281"/>
      <c r="F9" s="281"/>
      <c r="G9" s="281"/>
      <c r="H9" s="281"/>
      <c r="I9" s="281"/>
      <c r="J9" s="281"/>
      <c r="K9" s="281"/>
      <c r="L9" s="281"/>
      <c r="M9" s="281"/>
      <c r="N9" s="281"/>
    </row>
    <row r="10" spans="1:17" s="49" customFormat="1" ht="18.75" customHeight="1" x14ac:dyDescent="0.2">
      <c r="A10" s="273" t="s">
        <v>13</v>
      </c>
      <c r="B10" s="273"/>
      <c r="C10" s="281"/>
      <c r="D10" s="281"/>
      <c r="E10" s="281"/>
      <c r="F10" s="281"/>
      <c r="G10" s="281"/>
      <c r="H10" s="281"/>
      <c r="I10" s="281"/>
      <c r="J10" s="281"/>
      <c r="K10" s="281"/>
      <c r="L10" s="281"/>
      <c r="M10" s="281"/>
      <c r="N10" s="281"/>
    </row>
    <row r="11" spans="1:17" s="49" customFormat="1" ht="18.75" customHeight="1" x14ac:dyDescent="0.2">
      <c r="A11" s="273"/>
      <c r="B11" s="273"/>
      <c r="C11" s="274"/>
      <c r="D11" s="274"/>
      <c r="E11" s="274"/>
      <c r="F11" s="274"/>
      <c r="G11" s="274"/>
      <c r="H11" s="274"/>
      <c r="I11" s="274"/>
      <c r="J11" s="274"/>
      <c r="K11" s="274"/>
      <c r="L11" s="274"/>
      <c r="M11" s="274"/>
      <c r="N11" s="274"/>
    </row>
    <row r="12" spans="1:17" s="49" customFormat="1" ht="17.25" customHeight="1" x14ac:dyDescent="0.2">
      <c r="A12" s="273" t="s">
        <v>352</v>
      </c>
      <c r="B12" s="273"/>
      <c r="C12" s="273"/>
      <c r="D12" s="273"/>
      <c r="E12" s="273"/>
      <c r="F12" s="273"/>
      <c r="G12" s="273"/>
      <c r="H12" s="53"/>
      <c r="I12" s="53"/>
      <c r="J12" s="53"/>
      <c r="K12" s="274" t="s">
        <v>42</v>
      </c>
      <c r="L12" s="274"/>
      <c r="M12" s="274"/>
      <c r="N12" s="282">
        <f>P109</f>
        <v>0</v>
      </c>
      <c r="O12" s="274"/>
      <c r="P12" s="51" t="s">
        <v>79</v>
      </c>
    </row>
    <row r="13" spans="1:17" x14ac:dyDescent="0.2">
      <c r="B13" s="54"/>
      <c r="C13" s="54"/>
      <c r="D13" s="54"/>
      <c r="E13" s="54"/>
      <c r="F13" s="54"/>
    </row>
    <row r="14" spans="1:17" x14ac:dyDescent="0.2">
      <c r="B14" s="54"/>
      <c r="C14" s="54"/>
      <c r="D14" s="54"/>
      <c r="E14" s="54"/>
      <c r="F14" s="54"/>
      <c r="I14" s="275" t="s">
        <v>43</v>
      </c>
      <c r="J14" s="275"/>
      <c r="K14" s="275"/>
      <c r="L14" s="55">
        <v>2016</v>
      </c>
      <c r="M14" s="55" t="s">
        <v>44</v>
      </c>
      <c r="N14" s="55"/>
      <c r="O14" s="292"/>
      <c r="P14" s="292"/>
    </row>
    <row r="15" spans="1:17" ht="13.5" thickBot="1" x14ac:dyDescent="0.25">
      <c r="B15" s="54"/>
      <c r="C15" s="54"/>
      <c r="D15" s="54"/>
      <c r="E15" s="54"/>
      <c r="F15" s="54"/>
    </row>
    <row r="16" spans="1:17" s="116" customFormat="1" ht="13.5" customHeight="1" x14ac:dyDescent="0.2">
      <c r="A16" s="283" t="s">
        <v>1</v>
      </c>
      <c r="B16" s="285" t="s">
        <v>45</v>
      </c>
      <c r="C16" s="285" t="s">
        <v>46</v>
      </c>
      <c r="D16" s="276" t="s">
        <v>47</v>
      </c>
      <c r="E16" s="276" t="s">
        <v>48</v>
      </c>
      <c r="F16" s="290" t="s">
        <v>49</v>
      </c>
      <c r="G16" s="290"/>
      <c r="H16" s="290"/>
      <c r="I16" s="290"/>
      <c r="J16" s="290"/>
      <c r="K16" s="290"/>
      <c r="L16" s="290" t="s">
        <v>50</v>
      </c>
      <c r="M16" s="290"/>
      <c r="N16" s="290"/>
      <c r="O16" s="290"/>
      <c r="P16" s="291"/>
      <c r="Q16" s="130"/>
    </row>
    <row r="17" spans="1:20" s="116" customFormat="1" ht="48" customHeight="1" x14ac:dyDescent="0.2">
      <c r="A17" s="284"/>
      <c r="B17" s="286"/>
      <c r="C17" s="286"/>
      <c r="D17" s="277"/>
      <c r="E17" s="277"/>
      <c r="F17" s="131" t="s">
        <v>51</v>
      </c>
      <c r="G17" s="131" t="s">
        <v>76</v>
      </c>
      <c r="H17" s="131" t="s">
        <v>73</v>
      </c>
      <c r="I17" s="131" t="s">
        <v>74</v>
      </c>
      <c r="J17" s="131" t="s">
        <v>75</v>
      </c>
      <c r="K17" s="131" t="s">
        <v>77</v>
      </c>
      <c r="L17" s="131" t="s">
        <v>52</v>
      </c>
      <c r="M17" s="131" t="s">
        <v>73</v>
      </c>
      <c r="N17" s="131" t="s">
        <v>74</v>
      </c>
      <c r="O17" s="131" t="s">
        <v>75</v>
      </c>
      <c r="P17" s="132" t="s">
        <v>78</v>
      </c>
      <c r="Q17" s="130"/>
    </row>
    <row r="18" spans="1:20" s="116" customFormat="1" ht="13.5" customHeight="1" thickBot="1" x14ac:dyDescent="0.25">
      <c r="A18" s="133" t="s">
        <v>53</v>
      </c>
      <c r="B18" s="134" t="s">
        <v>54</v>
      </c>
      <c r="C18" s="135">
        <v>3</v>
      </c>
      <c r="D18" s="136">
        <v>4</v>
      </c>
      <c r="E18" s="135">
        <v>5</v>
      </c>
      <c r="F18" s="136">
        <v>6</v>
      </c>
      <c r="G18" s="135">
        <v>7</v>
      </c>
      <c r="H18" s="135">
        <v>8</v>
      </c>
      <c r="I18" s="136">
        <v>9</v>
      </c>
      <c r="J18" s="136">
        <v>10</v>
      </c>
      <c r="K18" s="135">
        <v>11</v>
      </c>
      <c r="L18" s="135">
        <v>12</v>
      </c>
      <c r="M18" s="135">
        <v>13</v>
      </c>
      <c r="N18" s="136">
        <v>14</v>
      </c>
      <c r="O18" s="136">
        <v>15</v>
      </c>
      <c r="P18" s="137">
        <v>16</v>
      </c>
      <c r="Q18" s="130"/>
    </row>
    <row r="19" spans="1:20" s="116" customFormat="1" ht="25.5" customHeight="1" x14ac:dyDescent="0.2">
      <c r="A19" s="112"/>
      <c r="B19" s="113"/>
      <c r="C19" s="144" t="s">
        <v>218</v>
      </c>
      <c r="D19" s="105"/>
      <c r="E19" s="106"/>
      <c r="F19" s="114"/>
      <c r="G19" s="114"/>
      <c r="H19" s="114"/>
      <c r="I19" s="114"/>
      <c r="J19" s="114"/>
      <c r="K19" s="114"/>
      <c r="L19" s="114"/>
      <c r="M19" s="63"/>
      <c r="N19" s="63"/>
      <c r="O19" s="63"/>
      <c r="P19" s="67"/>
      <c r="Q19" s="117"/>
    </row>
    <row r="20" spans="1:20" ht="13.5" customHeight="1" x14ac:dyDescent="0.2">
      <c r="A20" s="65">
        <v>1</v>
      </c>
      <c r="B20" s="66" t="s">
        <v>142</v>
      </c>
      <c r="C20" s="104" t="s">
        <v>174</v>
      </c>
      <c r="D20" s="105" t="s">
        <v>63</v>
      </c>
      <c r="E20" s="106">
        <f>2*1.88*2.95</f>
        <v>11.092000000000001</v>
      </c>
      <c r="F20" s="165"/>
      <c r="G20" s="165"/>
      <c r="H20" s="165"/>
      <c r="I20" s="165"/>
      <c r="J20" s="165"/>
      <c r="K20" s="165"/>
      <c r="L20" s="165"/>
      <c r="M20" s="63"/>
      <c r="N20" s="63"/>
      <c r="O20" s="63"/>
      <c r="P20" s="67"/>
      <c r="R20" s="56"/>
    </row>
    <row r="21" spans="1:20" ht="13.5" customHeight="1" x14ac:dyDescent="0.2">
      <c r="A21" s="65">
        <v>2</v>
      </c>
      <c r="B21" s="66"/>
      <c r="C21" s="118" t="s">
        <v>151</v>
      </c>
      <c r="D21" s="105" t="s">
        <v>64</v>
      </c>
      <c r="E21" s="106">
        <f>E20*2.5*1.15</f>
        <v>31.889499999999998</v>
      </c>
      <c r="F21" s="165"/>
      <c r="G21" s="165"/>
      <c r="H21" s="165"/>
      <c r="I21" s="165"/>
      <c r="J21" s="165"/>
      <c r="K21" s="165"/>
      <c r="L21" s="165"/>
      <c r="M21" s="63"/>
      <c r="N21" s="63"/>
      <c r="O21" s="63"/>
      <c r="P21" s="67"/>
      <c r="R21" s="56"/>
    </row>
    <row r="22" spans="1:20" ht="13.5" customHeight="1" x14ac:dyDescent="0.2">
      <c r="A22" s="65">
        <v>3</v>
      </c>
      <c r="B22" s="66"/>
      <c r="C22" s="118" t="s">
        <v>152</v>
      </c>
      <c r="D22" s="105" t="s">
        <v>64</v>
      </c>
      <c r="E22" s="106">
        <f>E20*2*1.15/3</f>
        <v>8.5038666666666654</v>
      </c>
      <c r="F22" s="165"/>
      <c r="G22" s="165"/>
      <c r="H22" s="165"/>
      <c r="I22" s="165"/>
      <c r="J22" s="165"/>
      <c r="K22" s="165"/>
      <c r="L22" s="165"/>
      <c r="M22" s="63"/>
      <c r="N22" s="63"/>
      <c r="O22" s="63"/>
      <c r="P22" s="67"/>
      <c r="R22" s="56"/>
    </row>
    <row r="23" spans="1:20" ht="13.5" customHeight="1" x14ac:dyDescent="0.2">
      <c r="A23" s="65">
        <v>4</v>
      </c>
      <c r="B23" s="66"/>
      <c r="C23" s="118" t="s">
        <v>153</v>
      </c>
      <c r="D23" s="105" t="s">
        <v>63</v>
      </c>
      <c r="E23" s="106">
        <v>23.96</v>
      </c>
      <c r="F23" s="165"/>
      <c r="G23" s="165"/>
      <c r="H23" s="165"/>
      <c r="I23" s="165"/>
      <c r="J23" s="165"/>
      <c r="K23" s="165"/>
      <c r="L23" s="165"/>
      <c r="M23" s="63"/>
      <c r="N23" s="63"/>
      <c r="O23" s="63"/>
      <c r="P23" s="67"/>
      <c r="R23" s="56"/>
    </row>
    <row r="24" spans="1:20" ht="13.5" customHeight="1" x14ac:dyDescent="0.2">
      <c r="A24" s="65">
        <v>5</v>
      </c>
      <c r="B24" s="66"/>
      <c r="C24" s="118" t="s">
        <v>154</v>
      </c>
      <c r="D24" s="105" t="s">
        <v>64</v>
      </c>
      <c r="E24" s="106">
        <f>2.95*4*1.1+1.88*2*2*1.15</f>
        <v>21.628</v>
      </c>
      <c r="F24" s="165"/>
      <c r="G24" s="165"/>
      <c r="H24" s="165"/>
      <c r="I24" s="165"/>
      <c r="J24" s="165"/>
      <c r="K24" s="165"/>
      <c r="L24" s="165"/>
      <c r="M24" s="63"/>
      <c r="N24" s="63"/>
      <c r="O24" s="63"/>
      <c r="P24" s="67"/>
      <c r="R24" s="56"/>
    </row>
    <row r="25" spans="1:20" ht="13.5" customHeight="1" x14ac:dyDescent="0.2">
      <c r="A25" s="65">
        <v>6</v>
      </c>
      <c r="B25" s="66"/>
      <c r="C25" s="118" t="s">
        <v>143</v>
      </c>
      <c r="D25" s="105" t="s">
        <v>58</v>
      </c>
      <c r="E25" s="106">
        <f>ROUND(E24*4,0)</f>
        <v>87</v>
      </c>
      <c r="F25" s="165"/>
      <c r="G25" s="165"/>
      <c r="H25" s="165"/>
      <c r="I25" s="165"/>
      <c r="J25" s="165"/>
      <c r="K25" s="165"/>
      <c r="L25" s="165"/>
      <c r="M25" s="63"/>
      <c r="N25" s="63"/>
      <c r="O25" s="63"/>
      <c r="P25" s="67"/>
      <c r="R25" s="56"/>
    </row>
    <row r="26" spans="1:20" ht="13.5" customHeight="1" x14ac:dyDescent="0.2">
      <c r="A26" s="65">
        <v>7</v>
      </c>
      <c r="B26" s="66"/>
      <c r="C26" s="118" t="s">
        <v>144</v>
      </c>
      <c r="D26" s="113" t="s">
        <v>65</v>
      </c>
      <c r="E26" s="106">
        <f>E20*2*0.3</f>
        <v>6.6551999999999998</v>
      </c>
      <c r="F26" s="165"/>
      <c r="G26" s="165"/>
      <c r="H26" s="165"/>
      <c r="I26" s="165"/>
      <c r="J26" s="165"/>
      <c r="K26" s="165"/>
      <c r="L26" s="165"/>
      <c r="M26" s="63"/>
      <c r="N26" s="63"/>
      <c r="O26" s="63"/>
      <c r="P26" s="67"/>
      <c r="R26" s="56"/>
    </row>
    <row r="27" spans="1:20" ht="13.5" customHeight="1" x14ac:dyDescent="0.2">
      <c r="A27" s="65">
        <v>8</v>
      </c>
      <c r="B27" s="66"/>
      <c r="C27" s="166" t="s">
        <v>145</v>
      </c>
      <c r="D27" s="167" t="s">
        <v>63</v>
      </c>
      <c r="E27" s="106">
        <f>E20*2*2.2</f>
        <v>48.804800000000007</v>
      </c>
      <c r="F27" s="165"/>
      <c r="G27" s="165"/>
      <c r="H27" s="165"/>
      <c r="I27" s="165"/>
      <c r="J27" s="165"/>
      <c r="K27" s="165"/>
      <c r="L27" s="165"/>
      <c r="M27" s="63"/>
      <c r="N27" s="63"/>
      <c r="O27" s="63"/>
      <c r="P27" s="67"/>
      <c r="R27" s="56"/>
    </row>
    <row r="28" spans="1:20" ht="13.5" customHeight="1" x14ac:dyDescent="0.2">
      <c r="A28" s="65">
        <v>9</v>
      </c>
      <c r="B28" s="66"/>
      <c r="C28" s="166" t="s">
        <v>146</v>
      </c>
      <c r="D28" s="113" t="s">
        <v>147</v>
      </c>
      <c r="E28" s="106">
        <v>0.44</v>
      </c>
      <c r="F28" s="165"/>
      <c r="G28" s="165"/>
      <c r="H28" s="165"/>
      <c r="I28" s="165"/>
      <c r="J28" s="165"/>
      <c r="K28" s="165"/>
      <c r="L28" s="165"/>
      <c r="M28" s="63"/>
      <c r="N28" s="63"/>
      <c r="O28" s="63"/>
      <c r="P28" s="67"/>
      <c r="R28" s="56"/>
    </row>
    <row r="29" spans="1:20" ht="13.5" customHeight="1" x14ac:dyDescent="0.2">
      <c r="A29" s="65">
        <v>10</v>
      </c>
      <c r="B29" s="66"/>
      <c r="C29" s="166" t="s">
        <v>148</v>
      </c>
      <c r="D29" s="167" t="s">
        <v>147</v>
      </c>
      <c r="E29" s="106">
        <v>0.44</v>
      </c>
      <c r="F29" s="165"/>
      <c r="G29" s="165"/>
      <c r="H29" s="165"/>
      <c r="I29" s="165"/>
      <c r="J29" s="165"/>
      <c r="K29" s="165"/>
      <c r="L29" s="165"/>
      <c r="M29" s="63"/>
      <c r="N29" s="63"/>
      <c r="O29" s="63"/>
      <c r="P29" s="67"/>
      <c r="R29" s="56"/>
    </row>
    <row r="30" spans="1:20" ht="13.5" customHeight="1" x14ac:dyDescent="0.2">
      <c r="A30" s="65">
        <v>11</v>
      </c>
      <c r="B30" s="66"/>
      <c r="C30" s="118" t="s">
        <v>149</v>
      </c>
      <c r="D30" s="167" t="s">
        <v>63</v>
      </c>
      <c r="E30" s="106">
        <f>E20</f>
        <v>11.092000000000001</v>
      </c>
      <c r="F30" s="165"/>
      <c r="G30" s="165"/>
      <c r="H30" s="165"/>
      <c r="I30" s="165"/>
      <c r="J30" s="165"/>
      <c r="K30" s="165"/>
      <c r="L30" s="165"/>
      <c r="M30" s="63"/>
      <c r="N30" s="63"/>
      <c r="O30" s="63"/>
      <c r="P30" s="67"/>
      <c r="R30" s="56"/>
    </row>
    <row r="31" spans="1:20" s="116" customFormat="1" ht="13.5" customHeight="1" x14ac:dyDescent="0.2">
      <c r="A31" s="65">
        <v>12</v>
      </c>
      <c r="B31" s="113"/>
      <c r="C31" s="118" t="s">
        <v>150</v>
      </c>
      <c r="D31" s="105" t="s">
        <v>59</v>
      </c>
      <c r="E31" s="106">
        <v>2</v>
      </c>
      <c r="F31" s="114"/>
      <c r="G31" s="114"/>
      <c r="H31" s="114"/>
      <c r="I31" s="114"/>
      <c r="J31" s="114"/>
      <c r="K31" s="114"/>
      <c r="L31" s="114"/>
      <c r="M31" s="63"/>
      <c r="N31" s="63"/>
      <c r="O31" s="63"/>
      <c r="P31" s="67"/>
      <c r="Q31" s="117"/>
      <c r="R31" s="56"/>
      <c r="S31" s="54"/>
      <c r="T31" s="54"/>
    </row>
    <row r="32" spans="1:20" s="98" customFormat="1" ht="14.25" customHeight="1" x14ac:dyDescent="0.2">
      <c r="A32" s="65">
        <v>13</v>
      </c>
      <c r="B32" s="162" t="s">
        <v>60</v>
      </c>
      <c r="C32" s="168" t="s">
        <v>217</v>
      </c>
      <c r="D32" s="169" t="s">
        <v>113</v>
      </c>
      <c r="E32" s="170">
        <v>5</v>
      </c>
      <c r="F32" s="123"/>
      <c r="G32" s="123"/>
      <c r="H32" s="171"/>
      <c r="I32" s="171"/>
      <c r="J32" s="123"/>
      <c r="K32" s="171"/>
      <c r="L32" s="171"/>
      <c r="M32" s="171"/>
      <c r="N32" s="171"/>
      <c r="O32" s="171"/>
      <c r="P32" s="172"/>
      <c r="R32" s="56"/>
    </row>
    <row r="33" spans="1:20" s="116" customFormat="1" ht="25.5" customHeight="1" x14ac:dyDescent="0.2">
      <c r="A33" s="112"/>
      <c r="B33" s="113"/>
      <c r="C33" s="144" t="s">
        <v>220</v>
      </c>
      <c r="D33" s="105"/>
      <c r="E33" s="106"/>
      <c r="F33" s="114"/>
      <c r="G33" s="114"/>
      <c r="H33" s="114"/>
      <c r="I33" s="114"/>
      <c r="J33" s="114"/>
      <c r="K33" s="114"/>
      <c r="L33" s="114"/>
      <c r="M33" s="63"/>
      <c r="N33" s="63"/>
      <c r="O33" s="63"/>
      <c r="P33" s="67"/>
      <c r="Q33" s="117"/>
    </row>
    <row r="34" spans="1:20" ht="13.5" customHeight="1" x14ac:dyDescent="0.2">
      <c r="A34" s="65">
        <v>1</v>
      </c>
      <c r="B34" s="66" t="s">
        <v>142</v>
      </c>
      <c r="C34" s="104" t="s">
        <v>221</v>
      </c>
      <c r="D34" s="105" t="s">
        <v>63</v>
      </c>
      <c r="E34" s="106">
        <f>2.95*(3.21+2.51+1.02)</f>
        <v>19.883000000000003</v>
      </c>
      <c r="F34" s="165"/>
      <c r="G34" s="165"/>
      <c r="H34" s="165"/>
      <c r="I34" s="165"/>
      <c r="J34" s="165"/>
      <c r="K34" s="165"/>
      <c r="L34" s="165"/>
      <c r="M34" s="63"/>
      <c r="N34" s="63"/>
      <c r="O34" s="63"/>
      <c r="P34" s="67"/>
      <c r="R34" s="56"/>
    </row>
    <row r="35" spans="1:20" ht="13.5" customHeight="1" x14ac:dyDescent="0.2">
      <c r="A35" s="65">
        <v>2</v>
      </c>
      <c r="B35" s="66"/>
      <c r="C35" s="118" t="s">
        <v>222</v>
      </c>
      <c r="D35" s="105" t="s">
        <v>64</v>
      </c>
      <c r="E35" s="106">
        <f>(4*2.95*2+2*3.21+2*2.51+2*1.02)*1.15</f>
        <v>42.642000000000003</v>
      </c>
      <c r="F35" s="165"/>
      <c r="G35" s="165"/>
      <c r="H35" s="165"/>
      <c r="I35" s="165"/>
      <c r="J35" s="165"/>
      <c r="K35" s="165"/>
      <c r="L35" s="165"/>
      <c r="M35" s="63"/>
      <c r="N35" s="63"/>
      <c r="O35" s="63"/>
      <c r="P35" s="67"/>
      <c r="R35" s="56"/>
    </row>
    <row r="36" spans="1:20" ht="13.5" customHeight="1" x14ac:dyDescent="0.2">
      <c r="A36" s="65">
        <v>3</v>
      </c>
      <c r="B36" s="66"/>
      <c r="C36" s="118" t="s">
        <v>152</v>
      </c>
      <c r="D36" s="105" t="s">
        <v>64</v>
      </c>
      <c r="E36" s="106">
        <f>E34*2.5*1.15</f>
        <v>57.16362500000001</v>
      </c>
      <c r="F36" s="165"/>
      <c r="G36" s="165"/>
      <c r="H36" s="165"/>
      <c r="I36" s="165"/>
      <c r="J36" s="165"/>
      <c r="K36" s="165"/>
      <c r="L36" s="165"/>
      <c r="M36" s="63"/>
      <c r="N36" s="63"/>
      <c r="O36" s="63"/>
      <c r="P36" s="67"/>
      <c r="R36" s="56"/>
    </row>
    <row r="37" spans="1:20" ht="13.5" customHeight="1" x14ac:dyDescent="0.2">
      <c r="A37" s="65">
        <v>4</v>
      </c>
      <c r="B37" s="66"/>
      <c r="C37" s="118" t="s">
        <v>223</v>
      </c>
      <c r="D37" s="105" t="s">
        <v>64</v>
      </c>
      <c r="E37" s="106">
        <f>2.95*4*1.1+1.88*2*2*1.15</f>
        <v>21.628</v>
      </c>
      <c r="F37" s="165"/>
      <c r="G37" s="165"/>
      <c r="H37" s="165"/>
      <c r="I37" s="165"/>
      <c r="J37" s="165"/>
      <c r="K37" s="165"/>
      <c r="L37" s="165"/>
      <c r="M37" s="63"/>
      <c r="N37" s="63"/>
      <c r="O37" s="63"/>
      <c r="P37" s="67"/>
      <c r="R37" s="56"/>
    </row>
    <row r="38" spans="1:20" ht="13.5" customHeight="1" x14ac:dyDescent="0.2">
      <c r="A38" s="65">
        <v>5</v>
      </c>
      <c r="B38" s="66"/>
      <c r="C38" s="118" t="s">
        <v>143</v>
      </c>
      <c r="D38" s="105" t="s">
        <v>58</v>
      </c>
      <c r="E38" s="106">
        <f>ROUND(E37*4,0)</f>
        <v>87</v>
      </c>
      <c r="F38" s="165"/>
      <c r="G38" s="165"/>
      <c r="H38" s="165"/>
      <c r="I38" s="165"/>
      <c r="J38" s="165"/>
      <c r="K38" s="165"/>
      <c r="L38" s="165"/>
      <c r="M38" s="63"/>
      <c r="N38" s="63"/>
      <c r="O38" s="63"/>
      <c r="P38" s="67"/>
      <c r="R38" s="56"/>
    </row>
    <row r="39" spans="1:20" ht="13.5" customHeight="1" x14ac:dyDescent="0.2">
      <c r="A39" s="65">
        <v>6</v>
      </c>
      <c r="B39" s="66"/>
      <c r="C39" s="118" t="s">
        <v>144</v>
      </c>
      <c r="D39" s="113" t="s">
        <v>65</v>
      </c>
      <c r="E39" s="106">
        <f>E34*2*0.3</f>
        <v>11.929800000000002</v>
      </c>
      <c r="F39" s="165"/>
      <c r="G39" s="165"/>
      <c r="H39" s="165"/>
      <c r="I39" s="165"/>
      <c r="J39" s="165"/>
      <c r="K39" s="165"/>
      <c r="L39" s="165"/>
      <c r="M39" s="63"/>
      <c r="N39" s="63"/>
      <c r="O39" s="63"/>
      <c r="P39" s="67"/>
      <c r="R39" s="56"/>
    </row>
    <row r="40" spans="1:20" ht="13.5" customHeight="1" x14ac:dyDescent="0.2">
      <c r="A40" s="65">
        <v>7</v>
      </c>
      <c r="B40" s="66"/>
      <c r="C40" s="166" t="s">
        <v>173</v>
      </c>
      <c r="D40" s="167" t="s">
        <v>63</v>
      </c>
      <c r="E40" s="106">
        <f>E34*2*2.2</f>
        <v>87.48520000000002</v>
      </c>
      <c r="F40" s="165"/>
      <c r="G40" s="165"/>
      <c r="H40" s="165"/>
      <c r="I40" s="165"/>
      <c r="J40" s="165"/>
      <c r="K40" s="165"/>
      <c r="L40" s="165"/>
      <c r="M40" s="63"/>
      <c r="N40" s="63"/>
      <c r="O40" s="63"/>
      <c r="P40" s="67"/>
      <c r="R40" s="56"/>
    </row>
    <row r="41" spans="1:20" ht="13.5" customHeight="1" x14ac:dyDescent="0.2">
      <c r="A41" s="65">
        <v>8</v>
      </c>
      <c r="B41" s="66"/>
      <c r="C41" s="166" t="s">
        <v>146</v>
      </c>
      <c r="D41" s="113" t="s">
        <v>147</v>
      </c>
      <c r="E41" s="106">
        <f>ROUND(E34*2*20/1000,2)</f>
        <v>0.8</v>
      </c>
      <c r="F41" s="165"/>
      <c r="G41" s="165"/>
      <c r="H41" s="165"/>
      <c r="I41" s="165"/>
      <c r="J41" s="165"/>
      <c r="K41" s="165"/>
      <c r="L41" s="165"/>
      <c r="M41" s="63"/>
      <c r="N41" s="63"/>
      <c r="O41" s="63"/>
      <c r="P41" s="67"/>
      <c r="R41" s="56"/>
    </row>
    <row r="42" spans="1:20" ht="13.5" customHeight="1" x14ac:dyDescent="0.2">
      <c r="A42" s="65">
        <v>9</v>
      </c>
      <c r="B42" s="66"/>
      <c r="C42" s="166" t="s">
        <v>148</v>
      </c>
      <c r="D42" s="167" t="s">
        <v>147</v>
      </c>
      <c r="E42" s="106">
        <f>E41</f>
        <v>0.8</v>
      </c>
      <c r="F42" s="165"/>
      <c r="G42" s="165"/>
      <c r="H42" s="165"/>
      <c r="I42" s="165"/>
      <c r="J42" s="165"/>
      <c r="K42" s="165"/>
      <c r="L42" s="165"/>
      <c r="M42" s="63"/>
      <c r="N42" s="63"/>
      <c r="O42" s="63"/>
      <c r="P42" s="67"/>
      <c r="R42" s="56"/>
    </row>
    <row r="43" spans="1:20" ht="13.5" customHeight="1" x14ac:dyDescent="0.2">
      <c r="A43" s="65">
        <v>10</v>
      </c>
      <c r="B43" s="66"/>
      <c r="C43" s="118" t="s">
        <v>149</v>
      </c>
      <c r="D43" s="167" t="s">
        <v>63</v>
      </c>
      <c r="E43" s="106">
        <f>E34</f>
        <v>19.883000000000003</v>
      </c>
      <c r="F43" s="165"/>
      <c r="G43" s="165"/>
      <c r="H43" s="165"/>
      <c r="I43" s="165"/>
      <c r="J43" s="165"/>
      <c r="K43" s="165"/>
      <c r="L43" s="165"/>
      <c r="M43" s="63"/>
      <c r="N43" s="63"/>
      <c r="O43" s="63"/>
      <c r="P43" s="67"/>
      <c r="R43" s="56"/>
    </row>
    <row r="44" spans="1:20" s="116" customFormat="1" ht="13.5" customHeight="1" x14ac:dyDescent="0.2">
      <c r="A44" s="65">
        <v>11</v>
      </c>
      <c r="B44" s="113"/>
      <c r="C44" s="118" t="s">
        <v>150</v>
      </c>
      <c r="D44" s="105" t="s">
        <v>59</v>
      </c>
      <c r="E44" s="106">
        <v>2</v>
      </c>
      <c r="F44" s="114"/>
      <c r="G44" s="114"/>
      <c r="H44" s="114"/>
      <c r="I44" s="114"/>
      <c r="J44" s="114"/>
      <c r="K44" s="114"/>
      <c r="L44" s="114"/>
      <c r="M44" s="63"/>
      <c r="N44" s="63"/>
      <c r="O44" s="63"/>
      <c r="P44" s="67"/>
      <c r="Q44" s="117"/>
      <c r="R44" s="56"/>
      <c r="S44" s="54"/>
      <c r="T44" s="54"/>
    </row>
    <row r="45" spans="1:20" s="98" customFormat="1" ht="14.25" customHeight="1" x14ac:dyDescent="0.2">
      <c r="A45" s="65">
        <v>12</v>
      </c>
      <c r="B45" s="162" t="s">
        <v>60</v>
      </c>
      <c r="C45" s="168" t="s">
        <v>217</v>
      </c>
      <c r="D45" s="169" t="s">
        <v>113</v>
      </c>
      <c r="E45" s="170">
        <v>5</v>
      </c>
      <c r="F45" s="123"/>
      <c r="G45" s="123"/>
      <c r="H45" s="171"/>
      <c r="I45" s="171"/>
      <c r="J45" s="123"/>
      <c r="K45" s="171"/>
      <c r="L45" s="171"/>
      <c r="M45" s="171"/>
      <c r="N45" s="171"/>
      <c r="O45" s="171"/>
      <c r="P45" s="172"/>
      <c r="R45" s="56"/>
    </row>
    <row r="46" spans="1:20" ht="40.5" customHeight="1" x14ac:dyDescent="0.2">
      <c r="A46" s="163"/>
      <c r="B46" s="164"/>
      <c r="C46" s="139" t="s">
        <v>224</v>
      </c>
      <c r="D46" s="140"/>
      <c r="E46" s="141"/>
      <c r="F46" s="142"/>
      <c r="G46" s="142"/>
      <c r="H46" s="142"/>
      <c r="I46" s="142"/>
      <c r="J46" s="142"/>
      <c r="K46" s="142"/>
      <c r="L46" s="142"/>
      <c r="M46" s="142"/>
      <c r="N46" s="142"/>
      <c r="O46" s="142"/>
      <c r="P46" s="143"/>
      <c r="R46" s="56"/>
      <c r="S46" s="56"/>
    </row>
    <row r="47" spans="1:20" ht="18" customHeight="1" x14ac:dyDescent="0.2">
      <c r="A47" s="65">
        <v>1</v>
      </c>
      <c r="B47" s="66" t="s">
        <v>85</v>
      </c>
      <c r="C47" s="111" t="s">
        <v>115</v>
      </c>
      <c r="D47" s="108" t="s">
        <v>63</v>
      </c>
      <c r="E47" s="109">
        <f>E20*2+E34</f>
        <v>42.067000000000007</v>
      </c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7"/>
      <c r="R47" s="56"/>
      <c r="S47" s="56"/>
    </row>
    <row r="48" spans="1:20" ht="26.25" customHeight="1" x14ac:dyDescent="0.2">
      <c r="A48" s="65">
        <v>2</v>
      </c>
      <c r="B48" s="66"/>
      <c r="C48" s="107" t="s">
        <v>227</v>
      </c>
      <c r="D48" s="108" t="s">
        <v>70</v>
      </c>
      <c r="E48" s="109">
        <f>ROUND(E47*0.1*1.05,2)</f>
        <v>4.42</v>
      </c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7"/>
      <c r="Q48" s="56"/>
      <c r="R48" s="56"/>
      <c r="S48" s="56"/>
    </row>
    <row r="49" spans="1:19" ht="15.75" customHeight="1" x14ac:dyDescent="0.2">
      <c r="A49" s="65">
        <v>3</v>
      </c>
      <c r="B49" s="66" t="s">
        <v>85</v>
      </c>
      <c r="C49" s="111" t="s">
        <v>117</v>
      </c>
      <c r="D49" s="108" t="s">
        <v>63</v>
      </c>
      <c r="E49" s="109">
        <f>E47</f>
        <v>42.067000000000007</v>
      </c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7"/>
      <c r="R49" s="56"/>
      <c r="S49" s="56"/>
    </row>
    <row r="50" spans="1:19" ht="54" customHeight="1" x14ac:dyDescent="0.2">
      <c r="A50" s="65">
        <v>4</v>
      </c>
      <c r="B50" s="66"/>
      <c r="C50" s="107" t="s">
        <v>118</v>
      </c>
      <c r="D50" s="108" t="s">
        <v>65</v>
      </c>
      <c r="E50" s="109">
        <f>ROUND(E49*0.25,2)</f>
        <v>10.52</v>
      </c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7"/>
      <c r="Q50" s="56"/>
      <c r="R50" s="56"/>
      <c r="S50" s="56"/>
    </row>
    <row r="51" spans="1:19" ht="15.75" customHeight="1" x14ac:dyDescent="0.2">
      <c r="A51" s="65">
        <v>5</v>
      </c>
      <c r="B51" s="66"/>
      <c r="C51" s="107" t="s">
        <v>119</v>
      </c>
      <c r="D51" s="108" t="s">
        <v>64</v>
      </c>
      <c r="E51" s="109">
        <f>ROUND(E49*1.05,2)</f>
        <v>44.17</v>
      </c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7"/>
      <c r="Q51" s="56"/>
      <c r="R51" s="56"/>
      <c r="S51" s="56"/>
    </row>
    <row r="52" spans="1:19" ht="15.75" customHeight="1" x14ac:dyDescent="0.2">
      <c r="A52" s="65">
        <v>6</v>
      </c>
      <c r="B52" s="66" t="s">
        <v>85</v>
      </c>
      <c r="C52" s="111" t="s">
        <v>120</v>
      </c>
      <c r="D52" s="108" t="s">
        <v>63</v>
      </c>
      <c r="E52" s="109">
        <f>E47</f>
        <v>42.067000000000007</v>
      </c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7"/>
      <c r="R52" s="56"/>
      <c r="S52" s="56"/>
    </row>
    <row r="53" spans="1:19" ht="63.75" customHeight="1" x14ac:dyDescent="0.2">
      <c r="A53" s="65">
        <v>7</v>
      </c>
      <c r="B53" s="66"/>
      <c r="C53" s="107" t="s">
        <v>121</v>
      </c>
      <c r="D53" s="108" t="s">
        <v>65</v>
      </c>
      <c r="E53" s="109">
        <f>ROUND(E52*1.2*1.05*1.5,2)</f>
        <v>79.510000000000005</v>
      </c>
      <c r="F53" s="63"/>
      <c r="G53" s="63"/>
      <c r="H53" s="63"/>
      <c r="I53" s="63"/>
      <c r="J53" s="63"/>
      <c r="K53" s="63"/>
      <c r="L53" s="63"/>
      <c r="M53" s="63"/>
      <c r="N53" s="63"/>
      <c r="O53" s="63"/>
      <c r="P53" s="67"/>
      <c r="Q53" s="56"/>
      <c r="R53" s="56"/>
      <c r="S53" s="56"/>
    </row>
    <row r="54" spans="1:19" ht="15.75" customHeight="1" x14ac:dyDescent="0.2">
      <c r="A54" s="65">
        <v>8</v>
      </c>
      <c r="B54" s="66"/>
      <c r="C54" s="107" t="s">
        <v>122</v>
      </c>
      <c r="D54" s="108" t="s">
        <v>64</v>
      </c>
      <c r="E54" s="109">
        <f>ROUND(E47*0.5,2)</f>
        <v>21.03</v>
      </c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7"/>
      <c r="R54" s="56"/>
      <c r="S54" s="56"/>
    </row>
    <row r="55" spans="1:19" ht="15.75" customHeight="1" x14ac:dyDescent="0.2">
      <c r="A55" s="65">
        <v>9</v>
      </c>
      <c r="B55" s="66" t="s">
        <v>85</v>
      </c>
      <c r="C55" s="111" t="s">
        <v>123</v>
      </c>
      <c r="D55" s="108" t="s">
        <v>63</v>
      </c>
      <c r="E55" s="109">
        <f>E47</f>
        <v>42.067000000000007</v>
      </c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7"/>
      <c r="Q55" s="56"/>
      <c r="R55" s="56"/>
      <c r="S55" s="56"/>
    </row>
    <row r="56" spans="1:19" ht="15.75" customHeight="1" x14ac:dyDescent="0.2">
      <c r="A56" s="65">
        <v>10</v>
      </c>
      <c r="B56" s="66"/>
      <c r="C56" s="107" t="s">
        <v>124</v>
      </c>
      <c r="D56" s="108" t="s">
        <v>64</v>
      </c>
      <c r="E56" s="109">
        <f>ROUND(E47*0.15,2)</f>
        <v>6.31</v>
      </c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7"/>
      <c r="R56" s="56"/>
      <c r="S56" s="56"/>
    </row>
    <row r="57" spans="1:19" ht="15" customHeight="1" x14ac:dyDescent="0.2">
      <c r="A57" s="65">
        <v>11</v>
      </c>
      <c r="B57" s="66" t="s">
        <v>86</v>
      </c>
      <c r="C57" s="111" t="s">
        <v>125</v>
      </c>
      <c r="D57" s="108" t="s">
        <v>63</v>
      </c>
      <c r="E57" s="109">
        <f>E47</f>
        <v>42.067000000000007</v>
      </c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7"/>
      <c r="Q57" s="56"/>
      <c r="R57" s="56"/>
      <c r="S57" s="56"/>
    </row>
    <row r="58" spans="1:19" ht="15" customHeight="1" x14ac:dyDescent="0.2">
      <c r="A58" s="65">
        <v>12</v>
      </c>
      <c r="B58" s="66"/>
      <c r="C58" s="107" t="s">
        <v>126</v>
      </c>
      <c r="D58" s="108" t="s">
        <v>70</v>
      </c>
      <c r="E58" s="109">
        <f>ROUND(E57*0.12*1.05,2)</f>
        <v>5.3</v>
      </c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7"/>
      <c r="R58" s="56"/>
      <c r="S58" s="56"/>
    </row>
    <row r="59" spans="1:19" ht="15" customHeight="1" x14ac:dyDescent="0.2">
      <c r="A59" s="65">
        <v>13</v>
      </c>
      <c r="B59" s="66" t="s">
        <v>86</v>
      </c>
      <c r="C59" s="111" t="s">
        <v>127</v>
      </c>
      <c r="D59" s="108" t="s">
        <v>63</v>
      </c>
      <c r="E59" s="109">
        <f>E57</f>
        <v>42.067000000000007</v>
      </c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7"/>
      <c r="Q59" s="56"/>
      <c r="R59" s="56"/>
      <c r="S59" s="56"/>
    </row>
    <row r="60" spans="1:19" ht="15" customHeight="1" x14ac:dyDescent="0.2">
      <c r="A60" s="65">
        <v>14</v>
      </c>
      <c r="B60" s="66"/>
      <c r="C60" s="107" t="s">
        <v>126</v>
      </c>
      <c r="D60" s="108" t="s">
        <v>70</v>
      </c>
      <c r="E60" s="109">
        <f>ROUND(E59*0.13*1.05,2)</f>
        <v>5.74</v>
      </c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7"/>
      <c r="R60" s="56"/>
      <c r="S60" s="56"/>
    </row>
    <row r="61" spans="1:19" ht="15" customHeight="1" x14ac:dyDescent="0.2">
      <c r="A61" s="65">
        <v>15</v>
      </c>
      <c r="B61" s="66"/>
      <c r="C61" s="107" t="s">
        <v>128</v>
      </c>
      <c r="D61" s="108" t="s">
        <v>70</v>
      </c>
      <c r="E61" s="109">
        <f>E60</f>
        <v>5.74</v>
      </c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7"/>
      <c r="Q61" s="56"/>
      <c r="R61" s="56"/>
      <c r="S61" s="56"/>
    </row>
    <row r="62" spans="1:19" ht="15" customHeight="1" x14ac:dyDescent="0.2">
      <c r="A62" s="65">
        <v>16</v>
      </c>
      <c r="B62" s="66" t="s">
        <v>86</v>
      </c>
      <c r="C62" s="111" t="s">
        <v>129</v>
      </c>
      <c r="D62" s="108" t="s">
        <v>63</v>
      </c>
      <c r="E62" s="109">
        <f>E59</f>
        <v>42.067000000000007</v>
      </c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7"/>
      <c r="Q62" s="56"/>
      <c r="R62" s="56"/>
      <c r="S62" s="56"/>
    </row>
    <row r="63" spans="1:19" ht="15" customHeight="1" x14ac:dyDescent="0.2">
      <c r="A63" s="65">
        <v>17</v>
      </c>
      <c r="B63" s="66"/>
      <c r="C63" s="107" t="s">
        <v>126</v>
      </c>
      <c r="D63" s="108" t="s">
        <v>70</v>
      </c>
      <c r="E63" s="109">
        <f>ROUND(E62*0.13*1.05,2)</f>
        <v>5.74</v>
      </c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7"/>
      <c r="R63" s="56"/>
      <c r="S63" s="56"/>
    </row>
    <row r="64" spans="1:19" ht="15" customHeight="1" x14ac:dyDescent="0.2">
      <c r="A64" s="65">
        <v>18</v>
      </c>
      <c r="B64" s="66"/>
      <c r="C64" s="107" t="s">
        <v>128</v>
      </c>
      <c r="D64" s="108" t="s">
        <v>70</v>
      </c>
      <c r="E64" s="109">
        <f>E63</f>
        <v>5.74</v>
      </c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7"/>
      <c r="Q64" s="56"/>
      <c r="R64" s="56"/>
      <c r="S64" s="56"/>
    </row>
    <row r="65" spans="1:19" s="98" customFormat="1" ht="14.25" customHeight="1" x14ac:dyDescent="0.2">
      <c r="A65" s="173">
        <v>19</v>
      </c>
      <c r="B65" s="162" t="s">
        <v>60</v>
      </c>
      <c r="C65" s="168" t="s">
        <v>112</v>
      </c>
      <c r="D65" s="169" t="s">
        <v>113</v>
      </c>
      <c r="E65" s="170">
        <v>3</v>
      </c>
      <c r="F65" s="123"/>
      <c r="G65" s="123"/>
      <c r="H65" s="171"/>
      <c r="I65" s="171"/>
      <c r="J65" s="123"/>
      <c r="K65" s="171"/>
      <c r="L65" s="171"/>
      <c r="M65" s="171"/>
      <c r="N65" s="171"/>
      <c r="O65" s="171"/>
      <c r="P65" s="172"/>
    </row>
    <row r="66" spans="1:19" ht="25.5" x14ac:dyDescent="0.2">
      <c r="A66" s="163"/>
      <c r="B66" s="164"/>
      <c r="C66" s="139" t="s">
        <v>225</v>
      </c>
      <c r="D66" s="140"/>
      <c r="E66" s="141"/>
      <c r="F66" s="142"/>
      <c r="G66" s="142"/>
      <c r="H66" s="142"/>
      <c r="I66" s="142"/>
      <c r="J66" s="142"/>
      <c r="K66" s="142"/>
      <c r="L66" s="142"/>
      <c r="M66" s="142"/>
      <c r="N66" s="142"/>
      <c r="O66" s="142"/>
      <c r="P66" s="143"/>
      <c r="R66" s="56"/>
      <c r="S66" s="56"/>
    </row>
    <row r="67" spans="1:19" ht="18" customHeight="1" x14ac:dyDescent="0.2">
      <c r="A67" s="65">
        <v>1</v>
      </c>
      <c r="B67" s="66" t="s">
        <v>85</v>
      </c>
      <c r="C67" s="111" t="s">
        <v>115</v>
      </c>
      <c r="D67" s="108" t="s">
        <v>63</v>
      </c>
      <c r="E67" s="109">
        <f>73.19+64.66+53.48</f>
        <v>191.32999999999998</v>
      </c>
      <c r="F67" s="63"/>
      <c r="G67" s="63"/>
      <c r="H67" s="63"/>
      <c r="I67" s="63"/>
      <c r="J67" s="63"/>
      <c r="K67" s="63"/>
      <c r="L67" s="63"/>
      <c r="M67" s="63"/>
      <c r="N67" s="63"/>
      <c r="O67" s="63"/>
      <c r="P67" s="67"/>
      <c r="R67" s="56"/>
      <c r="S67" s="56"/>
    </row>
    <row r="68" spans="1:19" ht="30" customHeight="1" x14ac:dyDescent="0.2">
      <c r="A68" s="65">
        <v>2</v>
      </c>
      <c r="B68" s="66"/>
      <c r="C68" s="107" t="s">
        <v>227</v>
      </c>
      <c r="D68" s="108" t="s">
        <v>70</v>
      </c>
      <c r="E68" s="109">
        <f>ROUND(E67*0.1*1.05,2)</f>
        <v>20.09</v>
      </c>
      <c r="F68" s="63"/>
      <c r="G68" s="63"/>
      <c r="H68" s="63"/>
      <c r="I68" s="63"/>
      <c r="J68" s="63"/>
      <c r="K68" s="63"/>
      <c r="L68" s="63"/>
      <c r="M68" s="63"/>
      <c r="N68" s="63"/>
      <c r="O68" s="63"/>
      <c r="P68" s="67"/>
      <c r="Q68" s="56"/>
      <c r="R68" s="56"/>
      <c r="S68" s="56"/>
    </row>
    <row r="69" spans="1:19" ht="15.75" customHeight="1" x14ac:dyDescent="0.2">
      <c r="A69" s="65">
        <v>3</v>
      </c>
      <c r="B69" s="66" t="s">
        <v>85</v>
      </c>
      <c r="C69" s="111" t="s">
        <v>219</v>
      </c>
      <c r="D69" s="108" t="s">
        <v>63</v>
      </c>
      <c r="E69" s="109">
        <f>E67*0.1</f>
        <v>19.132999999999999</v>
      </c>
      <c r="F69" s="63"/>
      <c r="G69" s="63"/>
      <c r="H69" s="63"/>
      <c r="I69" s="63"/>
      <c r="J69" s="63"/>
      <c r="K69" s="63"/>
      <c r="L69" s="63"/>
      <c r="M69" s="63"/>
      <c r="N69" s="63"/>
      <c r="O69" s="63"/>
      <c r="P69" s="67"/>
      <c r="R69" s="56"/>
      <c r="S69" s="56"/>
    </row>
    <row r="70" spans="1:19" ht="54" customHeight="1" x14ac:dyDescent="0.2">
      <c r="A70" s="65">
        <v>4</v>
      </c>
      <c r="B70" s="66"/>
      <c r="C70" s="107" t="s">
        <v>155</v>
      </c>
      <c r="D70" s="108" t="s">
        <v>65</v>
      </c>
      <c r="E70" s="109">
        <f>ROUND(E69*0.9*15*1.05,2)</f>
        <v>271.20999999999998</v>
      </c>
      <c r="F70" s="63"/>
      <c r="G70" s="63"/>
      <c r="H70" s="63"/>
      <c r="I70" s="63"/>
      <c r="J70" s="63"/>
      <c r="K70" s="63"/>
      <c r="L70" s="63"/>
      <c r="M70" s="63"/>
      <c r="N70" s="63"/>
      <c r="O70" s="63"/>
      <c r="P70" s="67"/>
      <c r="Q70" s="56"/>
      <c r="R70" s="56"/>
      <c r="S70" s="56"/>
    </row>
    <row r="71" spans="1:19" ht="15.75" customHeight="1" x14ac:dyDescent="0.2">
      <c r="A71" s="65">
        <v>5</v>
      </c>
      <c r="B71" s="66" t="s">
        <v>85</v>
      </c>
      <c r="C71" s="111" t="s">
        <v>156</v>
      </c>
      <c r="D71" s="108" t="s">
        <v>63</v>
      </c>
      <c r="E71" s="109">
        <f>E67</f>
        <v>191.32999999999998</v>
      </c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7"/>
      <c r="R71" s="56"/>
      <c r="S71" s="56"/>
    </row>
    <row r="72" spans="1:19" ht="77.25" customHeight="1" x14ac:dyDescent="0.2">
      <c r="A72" s="65">
        <v>6</v>
      </c>
      <c r="B72" s="66"/>
      <c r="C72" s="107" t="s">
        <v>157</v>
      </c>
      <c r="D72" s="108" t="s">
        <v>65</v>
      </c>
      <c r="E72" s="109">
        <f>ROUND(E71*1*1.05,2)</f>
        <v>200.9</v>
      </c>
      <c r="F72" s="63"/>
      <c r="G72" s="63"/>
      <c r="H72" s="63"/>
      <c r="I72" s="63"/>
      <c r="J72" s="63"/>
      <c r="K72" s="63"/>
      <c r="L72" s="63"/>
      <c r="M72" s="63"/>
      <c r="N72" s="63"/>
      <c r="O72" s="63"/>
      <c r="P72" s="67"/>
      <c r="Q72" s="56"/>
      <c r="R72" s="56"/>
      <c r="S72" s="56"/>
    </row>
    <row r="73" spans="1:19" ht="15.75" customHeight="1" x14ac:dyDescent="0.2">
      <c r="A73" s="65">
        <v>7</v>
      </c>
      <c r="B73" s="66"/>
      <c r="C73" s="107" t="s">
        <v>122</v>
      </c>
      <c r="D73" s="108" t="s">
        <v>64</v>
      </c>
      <c r="E73" s="109">
        <f>ROUND(E67*0.5,2)</f>
        <v>95.67</v>
      </c>
      <c r="F73" s="63"/>
      <c r="G73" s="63"/>
      <c r="H73" s="63"/>
      <c r="I73" s="63"/>
      <c r="J73" s="63"/>
      <c r="K73" s="63"/>
      <c r="L73" s="63"/>
      <c r="M73" s="63"/>
      <c r="N73" s="63"/>
      <c r="O73" s="63"/>
      <c r="P73" s="67"/>
      <c r="R73" s="56"/>
      <c r="S73" s="56"/>
    </row>
    <row r="74" spans="1:19" ht="15.75" customHeight="1" x14ac:dyDescent="0.2">
      <c r="A74" s="65">
        <v>8</v>
      </c>
      <c r="B74" s="66" t="s">
        <v>85</v>
      </c>
      <c r="C74" s="111" t="s">
        <v>158</v>
      </c>
      <c r="D74" s="108" t="s">
        <v>63</v>
      </c>
      <c r="E74" s="109">
        <f>E71</f>
        <v>191.32999999999998</v>
      </c>
      <c r="F74" s="63"/>
      <c r="G74" s="63"/>
      <c r="H74" s="63"/>
      <c r="I74" s="63"/>
      <c r="J74" s="63"/>
      <c r="K74" s="63"/>
      <c r="L74" s="63"/>
      <c r="M74" s="63"/>
      <c r="N74" s="63"/>
      <c r="O74" s="63"/>
      <c r="P74" s="67"/>
      <c r="Q74" s="56"/>
      <c r="R74" s="56"/>
      <c r="S74" s="56"/>
    </row>
    <row r="75" spans="1:19" ht="15.75" customHeight="1" x14ac:dyDescent="0.2">
      <c r="A75" s="65">
        <v>9</v>
      </c>
      <c r="B75" s="66"/>
      <c r="C75" s="107" t="s">
        <v>124</v>
      </c>
      <c r="D75" s="108" t="s">
        <v>64</v>
      </c>
      <c r="E75" s="109">
        <f>ROUND(E67*0.15,2)</f>
        <v>28.7</v>
      </c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7"/>
      <c r="R75" s="56"/>
      <c r="S75" s="56"/>
    </row>
    <row r="76" spans="1:19" ht="15" customHeight="1" x14ac:dyDescent="0.2">
      <c r="A76" s="65">
        <v>10</v>
      </c>
      <c r="B76" s="66" t="s">
        <v>86</v>
      </c>
      <c r="C76" s="111" t="s">
        <v>125</v>
      </c>
      <c r="D76" s="108" t="s">
        <v>63</v>
      </c>
      <c r="E76" s="109">
        <f>E67</f>
        <v>191.32999999999998</v>
      </c>
      <c r="F76" s="63"/>
      <c r="G76" s="63"/>
      <c r="H76" s="63"/>
      <c r="I76" s="63"/>
      <c r="J76" s="63"/>
      <c r="K76" s="63"/>
      <c r="L76" s="63"/>
      <c r="M76" s="63"/>
      <c r="N76" s="63"/>
      <c r="O76" s="63"/>
      <c r="P76" s="67"/>
      <c r="Q76" s="56"/>
      <c r="R76" s="56"/>
      <c r="S76" s="56"/>
    </row>
    <row r="77" spans="1:19" ht="15" customHeight="1" x14ac:dyDescent="0.2">
      <c r="A77" s="65">
        <v>11</v>
      </c>
      <c r="B77" s="66"/>
      <c r="C77" s="107" t="s">
        <v>126</v>
      </c>
      <c r="D77" s="108" t="s">
        <v>70</v>
      </c>
      <c r="E77" s="109">
        <f>ROUND(E76*0.12*1.05,2)</f>
        <v>24.11</v>
      </c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7"/>
      <c r="R77" s="56"/>
      <c r="S77" s="56"/>
    </row>
    <row r="78" spans="1:19" ht="15" customHeight="1" x14ac:dyDescent="0.2">
      <c r="A78" s="65">
        <v>12</v>
      </c>
      <c r="B78" s="66" t="s">
        <v>86</v>
      </c>
      <c r="C78" s="111" t="s">
        <v>127</v>
      </c>
      <c r="D78" s="108" t="s">
        <v>63</v>
      </c>
      <c r="E78" s="109">
        <f>E76</f>
        <v>191.32999999999998</v>
      </c>
      <c r="F78" s="63"/>
      <c r="G78" s="63"/>
      <c r="H78" s="63"/>
      <c r="I78" s="63"/>
      <c r="J78" s="63"/>
      <c r="K78" s="63"/>
      <c r="L78" s="63"/>
      <c r="M78" s="63"/>
      <c r="N78" s="63"/>
      <c r="O78" s="63"/>
      <c r="P78" s="67"/>
      <c r="Q78" s="56"/>
      <c r="R78" s="56"/>
      <c r="S78" s="56"/>
    </row>
    <row r="79" spans="1:19" ht="15" customHeight="1" x14ac:dyDescent="0.2">
      <c r="A79" s="65">
        <v>13</v>
      </c>
      <c r="B79" s="66"/>
      <c r="C79" s="107" t="s">
        <v>126</v>
      </c>
      <c r="D79" s="108" t="s">
        <v>70</v>
      </c>
      <c r="E79" s="109">
        <f>ROUND(E78*0.13*1.05,2)</f>
        <v>26.12</v>
      </c>
      <c r="F79" s="63"/>
      <c r="G79" s="63"/>
      <c r="H79" s="63"/>
      <c r="I79" s="63"/>
      <c r="J79" s="63"/>
      <c r="K79" s="63"/>
      <c r="L79" s="63"/>
      <c r="M79" s="63"/>
      <c r="N79" s="63"/>
      <c r="O79" s="63"/>
      <c r="P79" s="67"/>
      <c r="R79" s="56"/>
      <c r="S79" s="56"/>
    </row>
    <row r="80" spans="1:19" ht="15" customHeight="1" x14ac:dyDescent="0.2">
      <c r="A80" s="65">
        <v>14</v>
      </c>
      <c r="B80" s="66"/>
      <c r="C80" s="107" t="s">
        <v>128</v>
      </c>
      <c r="D80" s="108" t="s">
        <v>70</v>
      </c>
      <c r="E80" s="109">
        <f>E79</f>
        <v>26.12</v>
      </c>
      <c r="F80" s="63"/>
      <c r="G80" s="63"/>
      <c r="H80" s="63"/>
      <c r="I80" s="63"/>
      <c r="J80" s="63"/>
      <c r="K80" s="63"/>
      <c r="L80" s="63"/>
      <c r="M80" s="63"/>
      <c r="N80" s="63"/>
      <c r="O80" s="63"/>
      <c r="P80" s="67"/>
      <c r="Q80" s="56"/>
      <c r="R80" s="56"/>
      <c r="S80" s="56"/>
    </row>
    <row r="81" spans="1:19" ht="15" customHeight="1" x14ac:dyDescent="0.2">
      <c r="A81" s="65">
        <v>15</v>
      </c>
      <c r="B81" s="66" t="s">
        <v>86</v>
      </c>
      <c r="C81" s="111" t="s">
        <v>129</v>
      </c>
      <c r="D81" s="108" t="s">
        <v>63</v>
      </c>
      <c r="E81" s="109">
        <f>E78</f>
        <v>191.32999999999998</v>
      </c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7"/>
      <c r="Q81" s="56"/>
      <c r="R81" s="56"/>
      <c r="S81" s="56"/>
    </row>
    <row r="82" spans="1:19" ht="15" customHeight="1" x14ac:dyDescent="0.2">
      <c r="A82" s="65">
        <v>16</v>
      </c>
      <c r="B82" s="66"/>
      <c r="C82" s="107" t="s">
        <v>126</v>
      </c>
      <c r="D82" s="108" t="s">
        <v>70</v>
      </c>
      <c r="E82" s="109">
        <f>ROUND(E81*0.13*1.05,2)</f>
        <v>26.12</v>
      </c>
      <c r="F82" s="63"/>
      <c r="G82" s="63"/>
      <c r="H82" s="63"/>
      <c r="I82" s="63"/>
      <c r="J82" s="63"/>
      <c r="K82" s="63"/>
      <c r="L82" s="63"/>
      <c r="M82" s="63"/>
      <c r="N82" s="63"/>
      <c r="O82" s="63"/>
      <c r="P82" s="67"/>
      <c r="R82" s="56"/>
      <c r="S82" s="56"/>
    </row>
    <row r="83" spans="1:19" ht="15" customHeight="1" x14ac:dyDescent="0.2">
      <c r="A83" s="65">
        <v>17</v>
      </c>
      <c r="B83" s="66"/>
      <c r="C83" s="107" t="s">
        <v>128</v>
      </c>
      <c r="D83" s="108" t="s">
        <v>70</v>
      </c>
      <c r="E83" s="109">
        <f>E82</f>
        <v>26.12</v>
      </c>
      <c r="F83" s="63"/>
      <c r="G83" s="63"/>
      <c r="H83" s="63"/>
      <c r="I83" s="63"/>
      <c r="J83" s="63"/>
      <c r="K83" s="63"/>
      <c r="L83" s="63"/>
      <c r="M83" s="63"/>
      <c r="N83" s="63"/>
      <c r="O83" s="63"/>
      <c r="P83" s="67"/>
      <c r="Q83" s="56"/>
      <c r="R83" s="56"/>
      <c r="S83" s="56"/>
    </row>
    <row r="84" spans="1:19" s="98" customFormat="1" ht="18" customHeight="1" x14ac:dyDescent="0.2">
      <c r="A84" s="91"/>
      <c r="B84" s="92"/>
      <c r="C84" s="93" t="s">
        <v>183</v>
      </c>
      <c r="D84" s="94"/>
      <c r="E84" s="95"/>
      <c r="F84" s="96"/>
      <c r="G84" s="96"/>
      <c r="H84" s="96"/>
      <c r="I84" s="96"/>
      <c r="J84" s="96"/>
      <c r="K84" s="96"/>
      <c r="L84" s="96"/>
      <c r="M84" s="96"/>
      <c r="N84" s="96"/>
      <c r="O84" s="96"/>
      <c r="P84" s="97"/>
    </row>
    <row r="85" spans="1:19" s="126" customFormat="1" ht="14.25" customHeight="1" x14ac:dyDescent="0.2">
      <c r="A85" s="121">
        <v>1</v>
      </c>
      <c r="B85" s="122" t="s">
        <v>85</v>
      </c>
      <c r="C85" s="119" t="s">
        <v>160</v>
      </c>
      <c r="D85" s="105" t="s">
        <v>59</v>
      </c>
      <c r="E85" s="106">
        <v>6</v>
      </c>
      <c r="F85" s="123"/>
      <c r="G85" s="123"/>
      <c r="H85" s="114"/>
      <c r="I85" s="123"/>
      <c r="J85" s="123"/>
      <c r="K85" s="123"/>
      <c r="L85" s="123"/>
      <c r="M85" s="123"/>
      <c r="N85" s="123"/>
      <c r="O85" s="123"/>
      <c r="P85" s="124"/>
      <c r="Q85" s="125"/>
    </row>
    <row r="86" spans="1:19" s="126" customFormat="1" ht="14.25" customHeight="1" x14ac:dyDescent="0.2">
      <c r="A86" s="121">
        <v>2</v>
      </c>
      <c r="B86" s="122" t="s">
        <v>86</v>
      </c>
      <c r="C86" s="119" t="s">
        <v>161</v>
      </c>
      <c r="D86" s="105" t="s">
        <v>59</v>
      </c>
      <c r="E86" s="106">
        <v>6</v>
      </c>
      <c r="F86" s="123"/>
      <c r="G86" s="123"/>
      <c r="H86" s="114"/>
      <c r="I86" s="123"/>
      <c r="J86" s="123"/>
      <c r="K86" s="123"/>
      <c r="L86" s="123"/>
      <c r="M86" s="123"/>
      <c r="N86" s="123"/>
      <c r="O86" s="123"/>
      <c r="P86" s="124"/>
      <c r="S86" s="125"/>
    </row>
    <row r="87" spans="1:19" ht="38.25" x14ac:dyDescent="0.2">
      <c r="A87" s="163"/>
      <c r="B87" s="164"/>
      <c r="C87" s="139" t="s">
        <v>226</v>
      </c>
      <c r="D87" s="140"/>
      <c r="E87" s="141"/>
      <c r="F87" s="142"/>
      <c r="G87" s="142"/>
      <c r="H87" s="142"/>
      <c r="I87" s="142"/>
      <c r="J87" s="142"/>
      <c r="K87" s="142"/>
      <c r="L87" s="142"/>
      <c r="M87" s="142"/>
      <c r="N87" s="142"/>
      <c r="O87" s="142"/>
      <c r="P87" s="143"/>
      <c r="R87" s="56"/>
      <c r="S87" s="56"/>
    </row>
    <row r="88" spans="1:19" ht="18" customHeight="1" x14ac:dyDescent="0.2">
      <c r="A88" s="65">
        <v>1</v>
      </c>
      <c r="B88" s="66" t="s">
        <v>85</v>
      </c>
      <c r="C88" s="111" t="s">
        <v>163</v>
      </c>
      <c r="D88" s="108" t="s">
        <v>63</v>
      </c>
      <c r="E88" s="109">
        <f>(6.2*2+5.1*2)*0.3</f>
        <v>6.78</v>
      </c>
      <c r="F88" s="63"/>
      <c r="G88" s="63"/>
      <c r="H88" s="63"/>
      <c r="I88" s="63"/>
      <c r="J88" s="63"/>
      <c r="K88" s="63"/>
      <c r="L88" s="63"/>
      <c r="M88" s="63"/>
      <c r="N88" s="63"/>
      <c r="O88" s="63"/>
      <c r="P88" s="67"/>
      <c r="R88" s="56"/>
      <c r="S88" s="56"/>
    </row>
    <row r="89" spans="1:19" ht="30" customHeight="1" x14ac:dyDescent="0.2">
      <c r="A89" s="65">
        <v>2</v>
      </c>
      <c r="B89" s="66"/>
      <c r="C89" s="107" t="s">
        <v>227</v>
      </c>
      <c r="D89" s="108" t="s">
        <v>70</v>
      </c>
      <c r="E89" s="109">
        <f>ROUND(E88*0.1*1.05,2)</f>
        <v>0.71</v>
      </c>
      <c r="F89" s="63"/>
      <c r="G89" s="63"/>
      <c r="H89" s="63"/>
      <c r="I89" s="63"/>
      <c r="J89" s="63"/>
      <c r="K89" s="63"/>
      <c r="L89" s="63"/>
      <c r="M89" s="63"/>
      <c r="N89" s="63"/>
      <c r="O89" s="63"/>
      <c r="P89" s="67"/>
      <c r="Q89" s="56"/>
      <c r="R89" s="56"/>
      <c r="S89" s="56"/>
    </row>
    <row r="90" spans="1:19" ht="15.75" customHeight="1" x14ac:dyDescent="0.2">
      <c r="A90" s="65">
        <v>3</v>
      </c>
      <c r="B90" s="66" t="s">
        <v>85</v>
      </c>
      <c r="C90" s="111" t="s">
        <v>164</v>
      </c>
      <c r="D90" s="108" t="s">
        <v>63</v>
      </c>
      <c r="E90" s="109">
        <f>0.29/2</f>
        <v>0.14499999999999999</v>
      </c>
      <c r="F90" s="63"/>
      <c r="G90" s="63"/>
      <c r="H90" s="63"/>
      <c r="I90" s="63"/>
      <c r="J90" s="63"/>
      <c r="K90" s="63"/>
      <c r="L90" s="63"/>
      <c r="M90" s="63"/>
      <c r="N90" s="63"/>
      <c r="O90" s="63"/>
      <c r="P90" s="67"/>
      <c r="R90" s="56"/>
      <c r="S90" s="56"/>
    </row>
    <row r="91" spans="1:19" ht="54" customHeight="1" x14ac:dyDescent="0.2">
      <c r="A91" s="65">
        <v>4</v>
      </c>
      <c r="B91" s="66"/>
      <c r="C91" s="107" t="s">
        <v>155</v>
      </c>
      <c r="D91" s="108" t="s">
        <v>65</v>
      </c>
      <c r="E91" s="109">
        <f>ROUND(E90*0.9*15*1.05,2)</f>
        <v>2.06</v>
      </c>
      <c r="F91" s="63"/>
      <c r="G91" s="63"/>
      <c r="H91" s="63"/>
      <c r="I91" s="63"/>
      <c r="J91" s="63"/>
      <c r="K91" s="63"/>
      <c r="L91" s="63"/>
      <c r="M91" s="63"/>
      <c r="N91" s="63"/>
      <c r="O91" s="63"/>
      <c r="P91" s="67"/>
      <c r="Q91" s="56"/>
      <c r="R91" s="56"/>
      <c r="S91" s="56"/>
    </row>
    <row r="92" spans="1:19" ht="15.75" customHeight="1" x14ac:dyDescent="0.2">
      <c r="A92" s="65">
        <v>5</v>
      </c>
      <c r="B92" s="66" t="s">
        <v>85</v>
      </c>
      <c r="C92" s="111" t="s">
        <v>165</v>
      </c>
      <c r="D92" s="108" t="s">
        <v>63</v>
      </c>
      <c r="E92" s="109">
        <f>E88</f>
        <v>6.78</v>
      </c>
      <c r="F92" s="63"/>
      <c r="G92" s="63"/>
      <c r="H92" s="63"/>
      <c r="I92" s="63"/>
      <c r="J92" s="63"/>
      <c r="K92" s="63"/>
      <c r="L92" s="63"/>
      <c r="M92" s="63"/>
      <c r="N92" s="63"/>
      <c r="O92" s="63"/>
      <c r="P92" s="67"/>
      <c r="R92" s="56"/>
      <c r="S92" s="56"/>
    </row>
    <row r="93" spans="1:19" ht="77.25" customHeight="1" x14ac:dyDescent="0.2">
      <c r="A93" s="65">
        <v>6</v>
      </c>
      <c r="B93" s="66"/>
      <c r="C93" s="107" t="s">
        <v>157</v>
      </c>
      <c r="D93" s="108" t="s">
        <v>65</v>
      </c>
      <c r="E93" s="109">
        <f>ROUND(E92*1*1.05,2)</f>
        <v>7.12</v>
      </c>
      <c r="F93" s="63"/>
      <c r="G93" s="63"/>
      <c r="H93" s="63"/>
      <c r="I93" s="63"/>
      <c r="J93" s="63"/>
      <c r="K93" s="63"/>
      <c r="L93" s="63"/>
      <c r="M93" s="63"/>
      <c r="N93" s="63"/>
      <c r="O93" s="63"/>
      <c r="P93" s="67"/>
      <c r="Q93" s="56"/>
      <c r="R93" s="56"/>
      <c r="S93" s="56"/>
    </row>
    <row r="94" spans="1:19" ht="15.75" customHeight="1" x14ac:dyDescent="0.2">
      <c r="A94" s="65">
        <v>7</v>
      </c>
      <c r="B94" s="66"/>
      <c r="C94" s="107" t="s">
        <v>122</v>
      </c>
      <c r="D94" s="108" t="s">
        <v>64</v>
      </c>
      <c r="E94" s="109">
        <f>ROUND(E88*0.5,2)</f>
        <v>3.39</v>
      </c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7"/>
      <c r="R94" s="56"/>
      <c r="S94" s="56"/>
    </row>
    <row r="95" spans="1:19" ht="15.75" customHeight="1" x14ac:dyDescent="0.2">
      <c r="A95" s="65">
        <v>8</v>
      </c>
      <c r="B95" s="66"/>
      <c r="C95" s="107" t="s">
        <v>159</v>
      </c>
      <c r="D95" s="108" t="s">
        <v>63</v>
      </c>
      <c r="E95" s="109">
        <f>1.95*1.2</f>
        <v>2.34</v>
      </c>
      <c r="F95" s="63"/>
      <c r="G95" s="63"/>
      <c r="H95" s="63"/>
      <c r="I95" s="63"/>
      <c r="J95" s="63"/>
      <c r="K95" s="63"/>
      <c r="L95" s="63"/>
      <c r="M95" s="63"/>
      <c r="N95" s="63"/>
      <c r="O95" s="63"/>
      <c r="P95" s="67"/>
      <c r="R95" s="56"/>
      <c r="S95" s="56"/>
    </row>
    <row r="96" spans="1:19" ht="15.75" customHeight="1" x14ac:dyDescent="0.2">
      <c r="A96" s="65">
        <v>9</v>
      </c>
      <c r="B96" s="66" t="s">
        <v>85</v>
      </c>
      <c r="C96" s="111" t="s">
        <v>166</v>
      </c>
      <c r="D96" s="108" t="s">
        <v>63</v>
      </c>
      <c r="E96" s="109">
        <f>E88</f>
        <v>6.78</v>
      </c>
      <c r="F96" s="63"/>
      <c r="G96" s="63"/>
      <c r="H96" s="63"/>
      <c r="I96" s="63"/>
      <c r="J96" s="63"/>
      <c r="K96" s="63"/>
      <c r="L96" s="63"/>
      <c r="M96" s="63"/>
      <c r="N96" s="63"/>
      <c r="O96" s="63"/>
      <c r="P96" s="67"/>
      <c r="Q96" s="56"/>
      <c r="R96" s="56"/>
      <c r="S96" s="56"/>
    </row>
    <row r="97" spans="1:19" ht="15.75" customHeight="1" x14ac:dyDescent="0.2">
      <c r="A97" s="65">
        <v>10</v>
      </c>
      <c r="B97" s="66"/>
      <c r="C97" s="107" t="s">
        <v>124</v>
      </c>
      <c r="D97" s="108" t="s">
        <v>64</v>
      </c>
      <c r="E97" s="109">
        <f>ROUND(E88*0.15,2)</f>
        <v>1.02</v>
      </c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7"/>
      <c r="R97" s="56"/>
      <c r="S97" s="56"/>
    </row>
    <row r="98" spans="1:19" ht="15" customHeight="1" x14ac:dyDescent="0.2">
      <c r="A98" s="65">
        <v>11</v>
      </c>
      <c r="B98" s="66" t="s">
        <v>86</v>
      </c>
      <c r="C98" s="111" t="s">
        <v>163</v>
      </c>
      <c r="D98" s="108" t="s">
        <v>63</v>
      </c>
      <c r="E98" s="109">
        <f>E88</f>
        <v>6.78</v>
      </c>
      <c r="F98" s="63"/>
      <c r="G98" s="63"/>
      <c r="H98" s="63"/>
      <c r="I98" s="63"/>
      <c r="J98" s="63"/>
      <c r="K98" s="63"/>
      <c r="L98" s="63"/>
      <c r="M98" s="63"/>
      <c r="N98" s="63"/>
      <c r="O98" s="63"/>
      <c r="P98" s="67"/>
      <c r="Q98" s="56"/>
      <c r="R98" s="56"/>
      <c r="S98" s="56"/>
    </row>
    <row r="99" spans="1:19" ht="15" customHeight="1" x14ac:dyDescent="0.2">
      <c r="A99" s="65">
        <v>12</v>
      </c>
      <c r="B99" s="66"/>
      <c r="C99" s="107" t="s">
        <v>126</v>
      </c>
      <c r="D99" s="108" t="s">
        <v>70</v>
      </c>
      <c r="E99" s="109">
        <f>ROUND(E98*0.12*1.05,2)</f>
        <v>0.85</v>
      </c>
      <c r="F99" s="63"/>
      <c r="G99" s="63"/>
      <c r="H99" s="63"/>
      <c r="I99" s="63"/>
      <c r="J99" s="63"/>
      <c r="K99" s="63"/>
      <c r="L99" s="63"/>
      <c r="M99" s="63"/>
      <c r="N99" s="63"/>
      <c r="O99" s="63"/>
      <c r="P99" s="67"/>
      <c r="R99" s="56"/>
      <c r="S99" s="56"/>
    </row>
    <row r="100" spans="1:19" ht="15" customHeight="1" x14ac:dyDescent="0.2">
      <c r="A100" s="65">
        <v>13</v>
      </c>
      <c r="B100" s="66" t="s">
        <v>86</v>
      </c>
      <c r="C100" s="111" t="s">
        <v>167</v>
      </c>
      <c r="D100" s="108" t="s">
        <v>63</v>
      </c>
      <c r="E100" s="109">
        <f>E98</f>
        <v>6.78</v>
      </c>
      <c r="F100" s="63"/>
      <c r="G100" s="63"/>
      <c r="H100" s="63"/>
      <c r="I100" s="63"/>
      <c r="J100" s="63"/>
      <c r="K100" s="63"/>
      <c r="L100" s="63"/>
      <c r="M100" s="63"/>
      <c r="N100" s="63"/>
      <c r="O100" s="63"/>
      <c r="P100" s="67"/>
      <c r="Q100" s="56"/>
      <c r="R100" s="56"/>
      <c r="S100" s="56"/>
    </row>
    <row r="101" spans="1:19" ht="15" customHeight="1" x14ac:dyDescent="0.2">
      <c r="A101" s="65">
        <v>14</v>
      </c>
      <c r="B101" s="66"/>
      <c r="C101" s="107" t="s">
        <v>126</v>
      </c>
      <c r="D101" s="108" t="s">
        <v>70</v>
      </c>
      <c r="E101" s="109">
        <f>ROUND(E100*0.13*1.05,2)</f>
        <v>0.93</v>
      </c>
      <c r="F101" s="63"/>
      <c r="G101" s="63"/>
      <c r="H101" s="63"/>
      <c r="I101" s="63"/>
      <c r="J101" s="63"/>
      <c r="K101" s="63"/>
      <c r="L101" s="63"/>
      <c r="M101" s="63"/>
      <c r="N101" s="63"/>
      <c r="O101" s="63"/>
      <c r="P101" s="67"/>
      <c r="R101" s="56"/>
      <c r="S101" s="56"/>
    </row>
    <row r="102" spans="1:19" ht="15" customHeight="1" x14ac:dyDescent="0.2">
      <c r="A102" s="65">
        <v>15</v>
      </c>
      <c r="B102" s="66"/>
      <c r="C102" s="107" t="s">
        <v>128</v>
      </c>
      <c r="D102" s="108" t="s">
        <v>70</v>
      </c>
      <c r="E102" s="109">
        <f>E101</f>
        <v>0.93</v>
      </c>
      <c r="F102" s="63"/>
      <c r="G102" s="63"/>
      <c r="H102" s="63"/>
      <c r="I102" s="63"/>
      <c r="J102" s="63"/>
      <c r="K102" s="63"/>
      <c r="L102" s="63"/>
      <c r="M102" s="63"/>
      <c r="N102" s="63"/>
      <c r="O102" s="63"/>
      <c r="P102" s="67"/>
      <c r="Q102" s="56"/>
      <c r="R102" s="56"/>
      <c r="S102" s="56"/>
    </row>
    <row r="103" spans="1:19" ht="15" customHeight="1" x14ac:dyDescent="0.2">
      <c r="A103" s="65">
        <v>16</v>
      </c>
      <c r="B103" s="66" t="s">
        <v>86</v>
      </c>
      <c r="C103" s="111" t="s">
        <v>168</v>
      </c>
      <c r="D103" s="108" t="s">
        <v>63</v>
      </c>
      <c r="E103" s="109">
        <f>E100</f>
        <v>6.78</v>
      </c>
      <c r="F103" s="63"/>
      <c r="G103" s="63"/>
      <c r="H103" s="63"/>
      <c r="I103" s="63"/>
      <c r="J103" s="63"/>
      <c r="K103" s="63"/>
      <c r="L103" s="63"/>
      <c r="M103" s="63"/>
      <c r="N103" s="63"/>
      <c r="O103" s="63"/>
      <c r="P103" s="67"/>
      <c r="Q103" s="56"/>
      <c r="R103" s="56"/>
      <c r="S103" s="56"/>
    </row>
    <row r="104" spans="1:19" ht="15" customHeight="1" x14ac:dyDescent="0.2">
      <c r="A104" s="65">
        <v>17</v>
      </c>
      <c r="B104" s="66"/>
      <c r="C104" s="107" t="s">
        <v>126</v>
      </c>
      <c r="D104" s="108" t="s">
        <v>70</v>
      </c>
      <c r="E104" s="109">
        <f>ROUND(E103*0.13*1.05,2)</f>
        <v>0.93</v>
      </c>
      <c r="F104" s="63"/>
      <c r="G104" s="63"/>
      <c r="H104" s="63"/>
      <c r="I104" s="63"/>
      <c r="J104" s="63"/>
      <c r="K104" s="63"/>
      <c r="L104" s="63"/>
      <c r="M104" s="63"/>
      <c r="N104" s="63"/>
      <c r="O104" s="63"/>
      <c r="P104" s="67"/>
      <c r="R104" s="56"/>
      <c r="S104" s="56"/>
    </row>
    <row r="105" spans="1:19" ht="15" customHeight="1" x14ac:dyDescent="0.2">
      <c r="A105" s="65">
        <v>18</v>
      </c>
      <c r="B105" s="66"/>
      <c r="C105" s="107" t="s">
        <v>128</v>
      </c>
      <c r="D105" s="108" t="s">
        <v>70</v>
      </c>
      <c r="E105" s="109">
        <f>E104</f>
        <v>0.93</v>
      </c>
      <c r="F105" s="63"/>
      <c r="G105" s="63"/>
      <c r="H105" s="63"/>
      <c r="I105" s="63"/>
      <c r="J105" s="63"/>
      <c r="K105" s="63"/>
      <c r="L105" s="63"/>
      <c r="M105" s="63"/>
      <c r="N105" s="63"/>
      <c r="O105" s="63"/>
      <c r="P105" s="67"/>
      <c r="Q105" s="56"/>
      <c r="R105" s="56"/>
      <c r="S105" s="56"/>
    </row>
    <row r="106" spans="1:19" ht="14.25" customHeight="1" thickBot="1" x14ac:dyDescent="0.25">
      <c r="A106" s="71"/>
      <c r="B106" s="72"/>
      <c r="C106" s="73"/>
      <c r="D106" s="74"/>
      <c r="E106" s="75"/>
      <c r="F106" s="76"/>
      <c r="G106" s="76"/>
      <c r="H106" s="76"/>
      <c r="I106" s="76"/>
      <c r="J106" s="76"/>
      <c r="K106" s="76"/>
      <c r="L106" s="76"/>
      <c r="M106" s="76"/>
      <c r="N106" s="76"/>
      <c r="O106" s="76"/>
      <c r="P106" s="77"/>
      <c r="Q106" s="56"/>
    </row>
    <row r="107" spans="1:19" ht="15.75" customHeight="1" x14ac:dyDescent="0.2">
      <c r="A107" s="78"/>
      <c r="B107" s="79"/>
      <c r="C107" s="288" t="s">
        <v>17</v>
      </c>
      <c r="D107" s="288"/>
      <c r="E107" s="288"/>
      <c r="F107" s="288"/>
      <c r="G107" s="288"/>
      <c r="H107" s="288"/>
      <c r="I107" s="288"/>
      <c r="J107" s="288"/>
      <c r="K107" s="288"/>
      <c r="L107" s="80"/>
      <c r="M107" s="80"/>
      <c r="N107" s="80"/>
      <c r="O107" s="80"/>
      <c r="P107" s="81"/>
    </row>
    <row r="108" spans="1:19" ht="15.75" customHeight="1" x14ac:dyDescent="0.2">
      <c r="A108" s="82"/>
      <c r="C108" s="289" t="s">
        <v>55</v>
      </c>
      <c r="D108" s="289"/>
      <c r="E108" s="289"/>
      <c r="F108" s="289"/>
      <c r="G108" s="289"/>
      <c r="H108" s="289"/>
      <c r="I108" s="289"/>
      <c r="J108" s="289"/>
      <c r="K108" s="289"/>
      <c r="L108" s="84"/>
      <c r="M108" s="84"/>
      <c r="N108" s="84"/>
      <c r="O108" s="84"/>
      <c r="P108" s="85"/>
    </row>
    <row r="109" spans="1:19" ht="15.75" customHeight="1" thickBot="1" x14ac:dyDescent="0.25">
      <c r="A109" s="86"/>
      <c r="B109" s="87"/>
      <c r="C109" s="287" t="s">
        <v>56</v>
      </c>
      <c r="D109" s="287"/>
      <c r="E109" s="287"/>
      <c r="F109" s="287"/>
      <c r="G109" s="287"/>
      <c r="H109" s="287"/>
      <c r="I109" s="287"/>
      <c r="J109" s="287"/>
      <c r="K109" s="287"/>
      <c r="L109" s="88"/>
      <c r="M109" s="88"/>
      <c r="N109" s="88"/>
      <c r="O109" s="88"/>
      <c r="P109" s="89"/>
    </row>
    <row r="110" spans="1:19" s="49" customFormat="1" x14ac:dyDescent="0.2">
      <c r="C110" s="50"/>
      <c r="D110" s="50"/>
      <c r="E110" s="50"/>
    </row>
    <row r="111" spans="1:19" s="49" customFormat="1" x14ac:dyDescent="0.2">
      <c r="A111" s="268" t="s">
        <v>18</v>
      </c>
      <c r="B111" s="268"/>
      <c r="C111" s="90"/>
      <c r="D111" s="269"/>
      <c r="E111" s="270"/>
      <c r="G111" s="268" t="s">
        <v>57</v>
      </c>
      <c r="H111" s="268"/>
      <c r="I111" s="271"/>
      <c r="J111" s="271"/>
      <c r="K111" s="271"/>
      <c r="L111" s="271"/>
      <c r="M111" s="271"/>
      <c r="N111" s="272"/>
      <c r="O111" s="268"/>
    </row>
    <row r="112" spans="1:19" s="49" customFormat="1" x14ac:dyDescent="0.2">
      <c r="C112" s="16" t="s">
        <v>19</v>
      </c>
      <c r="D112" s="50"/>
      <c r="E112" s="50"/>
      <c r="K112" s="16" t="s">
        <v>19</v>
      </c>
    </row>
    <row r="113" spans="1:5" s="49" customFormat="1" x14ac:dyDescent="0.2">
      <c r="C113" s="50"/>
      <c r="D113" s="50"/>
      <c r="E113" s="50"/>
    </row>
    <row r="114" spans="1:5" s="49" customFormat="1" x14ac:dyDescent="0.2">
      <c r="A114" s="268" t="s">
        <v>20</v>
      </c>
      <c r="B114" s="268"/>
      <c r="C114" s="50"/>
      <c r="D114" s="50"/>
      <c r="E114" s="50"/>
    </row>
    <row r="115" spans="1:5" s="49" customFormat="1" x14ac:dyDescent="0.2">
      <c r="C115" s="50"/>
      <c r="D115" s="50"/>
      <c r="E115" s="50"/>
    </row>
    <row r="116" spans="1:5" s="49" customFormat="1" x14ac:dyDescent="0.2">
      <c r="C116" s="50"/>
      <c r="D116" s="50"/>
      <c r="E116" s="50"/>
    </row>
    <row r="117" spans="1:5" s="49" customFormat="1" x14ac:dyDescent="0.2">
      <c r="C117" s="50"/>
      <c r="D117" s="50"/>
      <c r="E117" s="50"/>
    </row>
    <row r="118" spans="1:5" s="49" customFormat="1" x14ac:dyDescent="0.2">
      <c r="C118" s="50"/>
      <c r="D118" s="50"/>
      <c r="E118" s="50"/>
    </row>
    <row r="119" spans="1:5" s="49" customFormat="1" x14ac:dyDescent="0.2">
      <c r="C119" s="50"/>
      <c r="D119" s="50"/>
      <c r="E119" s="50"/>
    </row>
    <row r="120" spans="1:5" s="49" customFormat="1" x14ac:dyDescent="0.2">
      <c r="C120" s="50"/>
      <c r="D120" s="50"/>
      <c r="E120" s="50"/>
    </row>
    <row r="121" spans="1:5" s="49" customFormat="1" x14ac:dyDescent="0.2">
      <c r="C121" s="50"/>
      <c r="D121" s="50"/>
      <c r="E121" s="50"/>
    </row>
    <row r="122" spans="1:5" s="49" customFormat="1" x14ac:dyDescent="0.2">
      <c r="C122" s="50"/>
      <c r="D122" s="50"/>
      <c r="E122" s="50"/>
    </row>
    <row r="123" spans="1:5" s="49" customFormat="1" x14ac:dyDescent="0.2">
      <c r="C123" s="50"/>
      <c r="D123" s="50"/>
      <c r="E123" s="50"/>
    </row>
    <row r="124" spans="1:5" s="49" customFormat="1" x14ac:dyDescent="0.2">
      <c r="C124" s="50"/>
      <c r="D124" s="50"/>
      <c r="E124" s="50"/>
    </row>
    <row r="125" spans="1:5" s="49" customFormat="1" x14ac:dyDescent="0.2">
      <c r="C125" s="50"/>
      <c r="D125" s="50"/>
      <c r="E125" s="50"/>
    </row>
    <row r="126" spans="1:5" s="49" customFormat="1" x14ac:dyDescent="0.2">
      <c r="C126" s="50"/>
      <c r="D126" s="50"/>
      <c r="E126" s="50"/>
    </row>
    <row r="127" spans="1:5" s="49" customFormat="1" x14ac:dyDescent="0.2">
      <c r="C127" s="50"/>
      <c r="D127" s="50"/>
      <c r="E127" s="50"/>
    </row>
    <row r="128" spans="1:5" s="49" customFormat="1" x14ac:dyDescent="0.2">
      <c r="C128" s="50"/>
      <c r="D128" s="50"/>
      <c r="E128" s="50"/>
    </row>
    <row r="129" spans="3:5" s="49" customFormat="1" x14ac:dyDescent="0.2">
      <c r="C129" s="50"/>
      <c r="D129" s="50"/>
      <c r="E129" s="50"/>
    </row>
    <row r="130" spans="3:5" s="49" customFormat="1" x14ac:dyDescent="0.2">
      <c r="C130" s="50"/>
      <c r="D130" s="50"/>
      <c r="E130" s="50"/>
    </row>
    <row r="131" spans="3:5" s="49" customFormat="1" x14ac:dyDescent="0.2">
      <c r="C131" s="50"/>
      <c r="D131" s="50"/>
      <c r="E131" s="50"/>
    </row>
    <row r="132" spans="3:5" s="49" customFormat="1" x14ac:dyDescent="0.2">
      <c r="C132" s="50"/>
      <c r="D132" s="50"/>
      <c r="E132" s="50"/>
    </row>
    <row r="133" spans="3:5" s="49" customFormat="1" x14ac:dyDescent="0.2">
      <c r="C133" s="50"/>
      <c r="D133" s="50"/>
      <c r="E133" s="50"/>
    </row>
    <row r="134" spans="3:5" s="49" customFormat="1" x14ac:dyDescent="0.2">
      <c r="C134" s="50"/>
      <c r="D134" s="50"/>
      <c r="E134" s="50"/>
    </row>
    <row r="135" spans="3:5" s="49" customFormat="1" x14ac:dyDescent="0.2">
      <c r="C135" s="50"/>
      <c r="D135" s="50"/>
      <c r="E135" s="50"/>
    </row>
    <row r="136" spans="3:5" s="49" customFormat="1" x14ac:dyDescent="0.2">
      <c r="C136" s="50"/>
      <c r="D136" s="50"/>
      <c r="E136" s="50"/>
    </row>
    <row r="137" spans="3:5" s="49" customFormat="1" x14ac:dyDescent="0.2">
      <c r="C137" s="50"/>
      <c r="D137" s="50"/>
      <c r="E137" s="50"/>
    </row>
    <row r="138" spans="3:5" s="49" customFormat="1" x14ac:dyDescent="0.2">
      <c r="C138" s="50"/>
      <c r="D138" s="50"/>
      <c r="E138" s="50"/>
    </row>
    <row r="139" spans="3:5" s="49" customFormat="1" x14ac:dyDescent="0.2">
      <c r="C139" s="50"/>
      <c r="D139" s="50"/>
      <c r="E139" s="50"/>
    </row>
    <row r="140" spans="3:5" s="49" customFormat="1" x14ac:dyDescent="0.2">
      <c r="C140" s="50"/>
      <c r="D140" s="50"/>
      <c r="E140" s="50"/>
    </row>
    <row r="141" spans="3:5" s="49" customFormat="1" x14ac:dyDescent="0.2">
      <c r="C141" s="50"/>
      <c r="D141" s="50"/>
      <c r="E141" s="50"/>
    </row>
    <row r="142" spans="3:5" s="49" customFormat="1" x14ac:dyDescent="0.2">
      <c r="C142" s="50"/>
      <c r="D142" s="50"/>
      <c r="E142" s="50"/>
    </row>
    <row r="143" spans="3:5" s="49" customFormat="1" x14ac:dyDescent="0.2">
      <c r="C143" s="50"/>
      <c r="D143" s="50"/>
      <c r="E143" s="50"/>
    </row>
    <row r="144" spans="3:5" s="49" customFormat="1" x14ac:dyDescent="0.2">
      <c r="C144" s="50"/>
      <c r="D144" s="50"/>
      <c r="E144" s="50"/>
    </row>
    <row r="145" spans="3:5" s="49" customFormat="1" x14ac:dyDescent="0.2">
      <c r="C145" s="50"/>
      <c r="D145" s="50"/>
      <c r="E145" s="50"/>
    </row>
    <row r="146" spans="3:5" s="49" customFormat="1" x14ac:dyDescent="0.2">
      <c r="C146" s="50"/>
      <c r="D146" s="50"/>
      <c r="E146" s="50"/>
    </row>
    <row r="147" spans="3:5" s="49" customFormat="1" x14ac:dyDescent="0.2">
      <c r="C147" s="50"/>
      <c r="D147" s="50"/>
      <c r="E147" s="50"/>
    </row>
    <row r="148" spans="3:5" s="49" customFormat="1" x14ac:dyDescent="0.2">
      <c r="C148" s="50"/>
      <c r="D148" s="50"/>
      <c r="E148" s="50"/>
    </row>
    <row r="149" spans="3:5" s="49" customFormat="1" x14ac:dyDescent="0.2">
      <c r="C149" s="50"/>
      <c r="D149" s="50"/>
      <c r="E149" s="50"/>
    </row>
    <row r="150" spans="3:5" s="49" customFormat="1" x14ac:dyDescent="0.2">
      <c r="C150" s="50"/>
      <c r="D150" s="50"/>
      <c r="E150" s="50"/>
    </row>
    <row r="151" spans="3:5" s="49" customFormat="1" x14ac:dyDescent="0.2">
      <c r="C151" s="50"/>
      <c r="D151" s="50"/>
      <c r="E151" s="50"/>
    </row>
    <row r="152" spans="3:5" s="49" customFormat="1" x14ac:dyDescent="0.2">
      <c r="C152" s="50"/>
      <c r="D152" s="50"/>
      <c r="E152" s="50"/>
    </row>
    <row r="153" spans="3:5" s="49" customFormat="1" x14ac:dyDescent="0.2">
      <c r="C153" s="50"/>
      <c r="D153" s="50"/>
      <c r="E153" s="50"/>
    </row>
    <row r="154" spans="3:5" s="49" customFormat="1" x14ac:dyDescent="0.2">
      <c r="C154" s="50"/>
      <c r="D154" s="50"/>
      <c r="E154" s="50"/>
    </row>
    <row r="155" spans="3:5" s="49" customFormat="1" x14ac:dyDescent="0.2">
      <c r="C155" s="50"/>
      <c r="D155" s="50"/>
      <c r="E155" s="50"/>
    </row>
    <row r="156" spans="3:5" s="49" customFormat="1" x14ac:dyDescent="0.2">
      <c r="C156" s="50"/>
      <c r="D156" s="50"/>
      <c r="E156" s="50"/>
    </row>
    <row r="157" spans="3:5" s="49" customFormat="1" x14ac:dyDescent="0.2">
      <c r="C157" s="50"/>
      <c r="D157" s="50"/>
      <c r="E157" s="50"/>
    </row>
    <row r="158" spans="3:5" s="49" customFormat="1" x14ac:dyDescent="0.2">
      <c r="C158" s="50"/>
      <c r="D158" s="50"/>
      <c r="E158" s="50"/>
    </row>
    <row r="159" spans="3:5" s="49" customFormat="1" x14ac:dyDescent="0.2">
      <c r="C159" s="50"/>
      <c r="D159" s="50"/>
      <c r="E159" s="50"/>
    </row>
    <row r="160" spans="3:5" s="49" customFormat="1" x14ac:dyDescent="0.2">
      <c r="C160" s="50"/>
      <c r="D160" s="50"/>
      <c r="E160" s="50"/>
    </row>
    <row r="161" spans="3:5" s="49" customFormat="1" x14ac:dyDescent="0.2">
      <c r="C161" s="50"/>
      <c r="D161" s="50"/>
      <c r="E161" s="50"/>
    </row>
    <row r="162" spans="3:5" s="49" customFormat="1" x14ac:dyDescent="0.2">
      <c r="C162" s="50"/>
      <c r="D162" s="50"/>
      <c r="E162" s="50"/>
    </row>
    <row r="163" spans="3:5" s="49" customFormat="1" x14ac:dyDescent="0.2">
      <c r="C163" s="50"/>
      <c r="D163" s="50"/>
      <c r="E163" s="50"/>
    </row>
    <row r="164" spans="3:5" s="49" customFormat="1" x14ac:dyDescent="0.2">
      <c r="C164" s="50"/>
      <c r="D164" s="50"/>
      <c r="E164" s="50"/>
    </row>
    <row r="165" spans="3:5" s="49" customFormat="1" x14ac:dyDescent="0.2">
      <c r="C165" s="50"/>
      <c r="D165" s="50"/>
      <c r="E165" s="50"/>
    </row>
    <row r="166" spans="3:5" s="49" customFormat="1" x14ac:dyDescent="0.2">
      <c r="C166" s="50"/>
      <c r="D166" s="50"/>
      <c r="E166" s="50"/>
    </row>
    <row r="167" spans="3:5" s="49" customFormat="1" x14ac:dyDescent="0.2">
      <c r="C167" s="50"/>
      <c r="D167" s="50"/>
      <c r="E167" s="50"/>
    </row>
    <row r="168" spans="3:5" s="49" customFormat="1" x14ac:dyDescent="0.2">
      <c r="C168" s="50"/>
      <c r="D168" s="50"/>
      <c r="E168" s="50"/>
    </row>
    <row r="169" spans="3:5" s="49" customFormat="1" x14ac:dyDescent="0.2">
      <c r="C169" s="50"/>
      <c r="D169" s="50"/>
      <c r="E169" s="50"/>
    </row>
    <row r="170" spans="3:5" s="49" customFormat="1" x14ac:dyDescent="0.2">
      <c r="C170" s="50"/>
      <c r="D170" s="50"/>
      <c r="E170" s="50"/>
    </row>
    <row r="171" spans="3:5" s="49" customFormat="1" x14ac:dyDescent="0.2">
      <c r="C171" s="50"/>
      <c r="D171" s="50"/>
      <c r="E171" s="50"/>
    </row>
    <row r="172" spans="3:5" s="49" customFormat="1" x14ac:dyDescent="0.2">
      <c r="C172" s="50"/>
      <c r="D172" s="50"/>
      <c r="E172" s="50"/>
    </row>
    <row r="173" spans="3:5" s="49" customFormat="1" x14ac:dyDescent="0.2">
      <c r="C173" s="50"/>
      <c r="D173" s="50"/>
      <c r="E173" s="50"/>
    </row>
    <row r="174" spans="3:5" s="49" customFormat="1" x14ac:dyDescent="0.2">
      <c r="C174" s="50"/>
      <c r="D174" s="50"/>
      <c r="E174" s="50"/>
    </row>
    <row r="175" spans="3:5" s="49" customFormat="1" x14ac:dyDescent="0.2">
      <c r="C175" s="50"/>
      <c r="D175" s="50"/>
      <c r="E175" s="50"/>
    </row>
    <row r="176" spans="3:5" s="49" customFormat="1" x14ac:dyDescent="0.2">
      <c r="C176" s="50"/>
      <c r="D176" s="50"/>
      <c r="E176" s="50"/>
    </row>
    <row r="177" spans="3:5" s="49" customFormat="1" x14ac:dyDescent="0.2">
      <c r="C177" s="50"/>
      <c r="D177" s="50"/>
      <c r="E177" s="50"/>
    </row>
    <row r="178" spans="3:5" s="49" customFormat="1" x14ac:dyDescent="0.2">
      <c r="C178" s="50"/>
      <c r="D178" s="50"/>
      <c r="E178" s="50"/>
    </row>
    <row r="179" spans="3:5" s="49" customFormat="1" x14ac:dyDescent="0.2">
      <c r="C179" s="50"/>
      <c r="D179" s="50"/>
      <c r="E179" s="50"/>
    </row>
    <row r="180" spans="3:5" s="49" customFormat="1" x14ac:dyDescent="0.2">
      <c r="C180" s="50"/>
      <c r="D180" s="50"/>
      <c r="E180" s="50"/>
    </row>
    <row r="181" spans="3:5" s="49" customFormat="1" x14ac:dyDescent="0.2">
      <c r="C181" s="50"/>
      <c r="D181" s="50"/>
      <c r="E181" s="50"/>
    </row>
    <row r="182" spans="3:5" s="49" customFormat="1" x14ac:dyDescent="0.2">
      <c r="C182" s="50"/>
      <c r="D182" s="50"/>
      <c r="E182" s="50"/>
    </row>
    <row r="183" spans="3:5" s="49" customFormat="1" x14ac:dyDescent="0.2">
      <c r="C183" s="50"/>
      <c r="D183" s="50"/>
      <c r="E183" s="50"/>
    </row>
    <row r="184" spans="3:5" s="49" customFormat="1" x14ac:dyDescent="0.2">
      <c r="C184" s="50"/>
      <c r="D184" s="50"/>
      <c r="E184" s="50"/>
    </row>
    <row r="185" spans="3:5" s="49" customFormat="1" x14ac:dyDescent="0.2">
      <c r="C185" s="50"/>
      <c r="D185" s="50"/>
      <c r="E185" s="50"/>
    </row>
    <row r="186" spans="3:5" s="49" customFormat="1" x14ac:dyDescent="0.2">
      <c r="C186" s="50"/>
      <c r="D186" s="50"/>
      <c r="E186" s="50"/>
    </row>
    <row r="187" spans="3:5" s="49" customFormat="1" x14ac:dyDescent="0.2">
      <c r="C187" s="50"/>
      <c r="D187" s="50"/>
      <c r="E187" s="50"/>
    </row>
    <row r="188" spans="3:5" s="49" customFormat="1" x14ac:dyDescent="0.2">
      <c r="C188" s="50"/>
      <c r="D188" s="50"/>
      <c r="E188" s="50"/>
    </row>
    <row r="189" spans="3:5" s="49" customFormat="1" x14ac:dyDescent="0.2">
      <c r="C189" s="50"/>
      <c r="D189" s="50"/>
      <c r="E189" s="50"/>
    </row>
    <row r="190" spans="3:5" s="49" customFormat="1" x14ac:dyDescent="0.2">
      <c r="C190" s="50"/>
      <c r="D190" s="50"/>
      <c r="E190" s="50"/>
    </row>
    <row r="191" spans="3:5" s="49" customFormat="1" x14ac:dyDescent="0.2">
      <c r="C191" s="50"/>
      <c r="D191" s="50"/>
      <c r="E191" s="50"/>
    </row>
    <row r="192" spans="3:5" s="49" customFormat="1" x14ac:dyDescent="0.2">
      <c r="C192" s="50"/>
      <c r="D192" s="50"/>
      <c r="E192" s="50"/>
    </row>
    <row r="193" spans="3:5" s="49" customFormat="1" x14ac:dyDescent="0.2">
      <c r="C193" s="50"/>
      <c r="D193" s="50"/>
      <c r="E193" s="50"/>
    </row>
    <row r="194" spans="3:5" s="49" customFormat="1" x14ac:dyDescent="0.2">
      <c r="C194" s="50"/>
      <c r="D194" s="50"/>
      <c r="E194" s="50"/>
    </row>
    <row r="195" spans="3:5" s="49" customFormat="1" x14ac:dyDescent="0.2">
      <c r="C195" s="50"/>
      <c r="D195" s="50"/>
      <c r="E195" s="50"/>
    </row>
    <row r="196" spans="3:5" s="49" customFormat="1" x14ac:dyDescent="0.2">
      <c r="C196" s="50"/>
      <c r="D196" s="50"/>
      <c r="E196" s="50"/>
    </row>
    <row r="197" spans="3:5" s="49" customFormat="1" x14ac:dyDescent="0.2">
      <c r="C197" s="50"/>
      <c r="D197" s="50"/>
      <c r="E197" s="50"/>
    </row>
    <row r="198" spans="3:5" s="49" customFormat="1" x14ac:dyDescent="0.2">
      <c r="C198" s="50"/>
      <c r="D198" s="50"/>
      <c r="E198" s="50"/>
    </row>
    <row r="199" spans="3:5" s="49" customFormat="1" x14ac:dyDescent="0.2">
      <c r="C199" s="50"/>
      <c r="D199" s="50"/>
      <c r="E199" s="50"/>
    </row>
    <row r="200" spans="3:5" s="49" customFormat="1" x14ac:dyDescent="0.2">
      <c r="C200" s="50"/>
      <c r="D200" s="50"/>
      <c r="E200" s="50"/>
    </row>
    <row r="201" spans="3:5" s="49" customFormat="1" x14ac:dyDescent="0.2">
      <c r="C201" s="50"/>
      <c r="D201" s="50"/>
      <c r="E201" s="50"/>
    </row>
    <row r="202" spans="3:5" s="49" customFormat="1" x14ac:dyDescent="0.2">
      <c r="C202" s="50"/>
      <c r="D202" s="50"/>
      <c r="E202" s="50"/>
    </row>
    <row r="203" spans="3:5" s="49" customFormat="1" x14ac:dyDescent="0.2">
      <c r="C203" s="50"/>
      <c r="D203" s="50"/>
      <c r="E203" s="50"/>
    </row>
    <row r="204" spans="3:5" s="49" customFormat="1" x14ac:dyDescent="0.2">
      <c r="C204" s="50"/>
      <c r="D204" s="50"/>
      <c r="E204" s="50"/>
    </row>
    <row r="205" spans="3:5" s="49" customFormat="1" x14ac:dyDescent="0.2">
      <c r="C205" s="50"/>
      <c r="D205" s="50"/>
      <c r="E205" s="50"/>
    </row>
    <row r="206" spans="3:5" s="49" customFormat="1" x14ac:dyDescent="0.2">
      <c r="C206" s="50"/>
      <c r="D206" s="50"/>
      <c r="E206" s="50"/>
    </row>
    <row r="207" spans="3:5" s="49" customFormat="1" x14ac:dyDescent="0.2">
      <c r="C207" s="50"/>
      <c r="D207" s="50"/>
      <c r="E207" s="50"/>
    </row>
    <row r="208" spans="3:5" s="49" customFormat="1" x14ac:dyDescent="0.2">
      <c r="C208" s="50"/>
      <c r="D208" s="50"/>
      <c r="E208" s="50"/>
    </row>
    <row r="209" spans="3:5" s="49" customFormat="1" x14ac:dyDescent="0.2">
      <c r="C209" s="50"/>
      <c r="D209" s="50"/>
      <c r="E209" s="50"/>
    </row>
    <row r="210" spans="3:5" s="49" customFormat="1" x14ac:dyDescent="0.2">
      <c r="C210" s="50"/>
      <c r="D210" s="50"/>
      <c r="E210" s="50"/>
    </row>
    <row r="211" spans="3:5" s="49" customFormat="1" x14ac:dyDescent="0.2">
      <c r="C211" s="50"/>
      <c r="D211" s="50"/>
      <c r="E211" s="50"/>
    </row>
    <row r="212" spans="3:5" s="49" customFormat="1" x14ac:dyDescent="0.2">
      <c r="C212" s="50"/>
      <c r="D212" s="50"/>
      <c r="E212" s="50"/>
    </row>
    <row r="213" spans="3:5" s="49" customFormat="1" x14ac:dyDescent="0.2">
      <c r="C213" s="50"/>
      <c r="D213" s="50"/>
      <c r="E213" s="50"/>
    </row>
    <row r="214" spans="3:5" s="49" customFormat="1" x14ac:dyDescent="0.2">
      <c r="C214" s="50"/>
      <c r="D214" s="50"/>
      <c r="E214" s="50"/>
    </row>
    <row r="215" spans="3:5" s="49" customFormat="1" x14ac:dyDescent="0.2">
      <c r="C215" s="50"/>
      <c r="D215" s="50"/>
      <c r="E215" s="50"/>
    </row>
    <row r="216" spans="3:5" s="49" customFormat="1" x14ac:dyDescent="0.2">
      <c r="C216" s="50"/>
      <c r="D216" s="50"/>
      <c r="E216" s="50"/>
    </row>
    <row r="217" spans="3:5" s="49" customFormat="1" x14ac:dyDescent="0.2">
      <c r="C217" s="50"/>
      <c r="D217" s="50"/>
      <c r="E217" s="50"/>
    </row>
    <row r="218" spans="3:5" s="49" customFormat="1" x14ac:dyDescent="0.2">
      <c r="C218" s="50"/>
      <c r="D218" s="50"/>
      <c r="E218" s="50"/>
    </row>
    <row r="219" spans="3:5" s="49" customFormat="1" x14ac:dyDescent="0.2">
      <c r="C219" s="50"/>
      <c r="D219" s="50"/>
      <c r="E219" s="50"/>
    </row>
    <row r="220" spans="3:5" s="49" customFormat="1" x14ac:dyDescent="0.2">
      <c r="C220" s="50"/>
      <c r="D220" s="50"/>
      <c r="E220" s="50"/>
    </row>
    <row r="221" spans="3:5" s="49" customFormat="1" x14ac:dyDescent="0.2">
      <c r="C221" s="50"/>
      <c r="D221" s="50"/>
      <c r="E221" s="50"/>
    </row>
    <row r="222" spans="3:5" s="49" customFormat="1" x14ac:dyDescent="0.2">
      <c r="C222" s="50"/>
      <c r="D222" s="50"/>
      <c r="E222" s="50"/>
    </row>
    <row r="223" spans="3:5" s="49" customFormat="1" x14ac:dyDescent="0.2">
      <c r="C223" s="50"/>
      <c r="D223" s="50"/>
      <c r="E223" s="50"/>
    </row>
    <row r="224" spans="3:5" s="49" customFormat="1" x14ac:dyDescent="0.2">
      <c r="C224" s="50"/>
      <c r="D224" s="50"/>
      <c r="E224" s="50"/>
    </row>
    <row r="225" spans="3:5" s="49" customFormat="1" x14ac:dyDescent="0.2">
      <c r="C225" s="50"/>
      <c r="D225" s="50"/>
      <c r="E225" s="50"/>
    </row>
    <row r="226" spans="3:5" s="49" customFormat="1" x14ac:dyDescent="0.2">
      <c r="C226" s="50"/>
      <c r="D226" s="50"/>
      <c r="E226" s="50"/>
    </row>
    <row r="227" spans="3:5" s="49" customFormat="1" x14ac:dyDescent="0.2">
      <c r="C227" s="50"/>
      <c r="D227" s="50"/>
      <c r="E227" s="50"/>
    </row>
    <row r="228" spans="3:5" s="49" customFormat="1" x14ac:dyDescent="0.2">
      <c r="C228" s="50"/>
      <c r="D228" s="50"/>
      <c r="E228" s="50"/>
    </row>
    <row r="229" spans="3:5" s="49" customFormat="1" x14ac:dyDescent="0.2">
      <c r="C229" s="50"/>
      <c r="D229" s="50"/>
      <c r="E229" s="50"/>
    </row>
    <row r="230" spans="3:5" s="49" customFormat="1" x14ac:dyDescent="0.2">
      <c r="C230" s="50"/>
      <c r="D230" s="50"/>
      <c r="E230" s="50"/>
    </row>
    <row r="231" spans="3:5" s="49" customFormat="1" x14ac:dyDescent="0.2">
      <c r="C231" s="50"/>
      <c r="D231" s="50"/>
      <c r="E231" s="50"/>
    </row>
    <row r="232" spans="3:5" s="49" customFormat="1" x14ac:dyDescent="0.2">
      <c r="C232" s="50"/>
      <c r="D232" s="50"/>
      <c r="E232" s="50"/>
    </row>
    <row r="233" spans="3:5" s="49" customFormat="1" x14ac:dyDescent="0.2">
      <c r="C233" s="50"/>
      <c r="D233" s="50"/>
      <c r="E233" s="50"/>
    </row>
    <row r="234" spans="3:5" s="49" customFormat="1" x14ac:dyDescent="0.2">
      <c r="C234" s="50"/>
      <c r="D234" s="50"/>
      <c r="E234" s="50"/>
    </row>
    <row r="235" spans="3:5" s="49" customFormat="1" x14ac:dyDescent="0.2">
      <c r="C235" s="50"/>
      <c r="D235" s="50"/>
      <c r="E235" s="50"/>
    </row>
    <row r="236" spans="3:5" s="49" customFormat="1" x14ac:dyDescent="0.2">
      <c r="C236" s="50"/>
      <c r="D236" s="50"/>
      <c r="E236" s="50"/>
    </row>
    <row r="237" spans="3:5" s="49" customFormat="1" x14ac:dyDescent="0.2">
      <c r="C237" s="50"/>
      <c r="D237" s="50"/>
      <c r="E237" s="50"/>
    </row>
    <row r="238" spans="3:5" s="49" customFormat="1" x14ac:dyDescent="0.2">
      <c r="C238" s="50"/>
      <c r="D238" s="50"/>
      <c r="E238" s="50"/>
    </row>
    <row r="239" spans="3:5" s="49" customFormat="1" x14ac:dyDescent="0.2">
      <c r="C239" s="50"/>
      <c r="D239" s="50"/>
      <c r="E239" s="50"/>
    </row>
    <row r="240" spans="3:5" s="49" customFormat="1" x14ac:dyDescent="0.2">
      <c r="C240" s="50"/>
      <c r="D240" s="50"/>
      <c r="E240" s="50"/>
    </row>
    <row r="241" spans="3:5" s="49" customFormat="1" x14ac:dyDescent="0.2">
      <c r="C241" s="50"/>
      <c r="D241" s="50"/>
      <c r="E241" s="50"/>
    </row>
    <row r="242" spans="3:5" s="49" customFormat="1" x14ac:dyDescent="0.2">
      <c r="C242" s="50"/>
      <c r="D242" s="50"/>
      <c r="E242" s="50"/>
    </row>
    <row r="243" spans="3:5" s="49" customFormat="1" x14ac:dyDescent="0.2">
      <c r="C243" s="50"/>
      <c r="D243" s="50"/>
      <c r="E243" s="50"/>
    </row>
    <row r="244" spans="3:5" s="49" customFormat="1" x14ac:dyDescent="0.2">
      <c r="C244" s="50"/>
      <c r="D244" s="50"/>
      <c r="E244" s="50"/>
    </row>
    <row r="245" spans="3:5" s="49" customFormat="1" x14ac:dyDescent="0.2">
      <c r="C245" s="50"/>
      <c r="D245" s="50"/>
      <c r="E245" s="50"/>
    </row>
    <row r="246" spans="3:5" s="49" customFormat="1" x14ac:dyDescent="0.2">
      <c r="C246" s="50"/>
      <c r="D246" s="50"/>
      <c r="E246" s="50"/>
    </row>
    <row r="247" spans="3:5" s="49" customFormat="1" x14ac:dyDescent="0.2">
      <c r="C247" s="50"/>
      <c r="D247" s="50"/>
      <c r="E247" s="50"/>
    </row>
    <row r="248" spans="3:5" s="49" customFormat="1" x14ac:dyDescent="0.2">
      <c r="C248" s="50"/>
      <c r="D248" s="50"/>
      <c r="E248" s="50"/>
    </row>
    <row r="249" spans="3:5" s="49" customFormat="1" x14ac:dyDescent="0.2">
      <c r="C249" s="50"/>
      <c r="D249" s="50"/>
      <c r="E249" s="50"/>
    </row>
    <row r="250" spans="3:5" s="49" customFormat="1" x14ac:dyDescent="0.2">
      <c r="C250" s="50"/>
      <c r="D250" s="50"/>
      <c r="E250" s="50"/>
    </row>
    <row r="251" spans="3:5" s="49" customFormat="1" x14ac:dyDescent="0.2">
      <c r="C251" s="50"/>
      <c r="D251" s="50"/>
      <c r="E251" s="50"/>
    </row>
    <row r="252" spans="3:5" s="49" customFormat="1" x14ac:dyDescent="0.2">
      <c r="C252" s="50"/>
      <c r="D252" s="50"/>
      <c r="E252" s="50"/>
    </row>
    <row r="253" spans="3:5" s="49" customFormat="1" x14ac:dyDescent="0.2">
      <c r="C253" s="50"/>
      <c r="D253" s="50"/>
      <c r="E253" s="50"/>
    </row>
    <row r="254" spans="3:5" s="49" customFormat="1" x14ac:dyDescent="0.2">
      <c r="C254" s="50"/>
      <c r="D254" s="50"/>
      <c r="E254" s="50"/>
    </row>
    <row r="255" spans="3:5" s="49" customFormat="1" x14ac:dyDescent="0.2">
      <c r="C255" s="50"/>
      <c r="D255" s="50"/>
      <c r="E255" s="50"/>
    </row>
    <row r="256" spans="3:5" s="49" customFormat="1" x14ac:dyDescent="0.2">
      <c r="C256" s="50"/>
      <c r="D256" s="50"/>
      <c r="E256" s="50"/>
    </row>
    <row r="257" spans="3:5" s="49" customFormat="1" x14ac:dyDescent="0.2">
      <c r="C257" s="50"/>
      <c r="D257" s="50"/>
      <c r="E257" s="50"/>
    </row>
    <row r="258" spans="3:5" s="49" customFormat="1" x14ac:dyDescent="0.2">
      <c r="C258" s="50"/>
      <c r="D258" s="50"/>
      <c r="E258" s="50"/>
    </row>
    <row r="259" spans="3:5" s="49" customFormat="1" x14ac:dyDescent="0.2">
      <c r="C259" s="50"/>
      <c r="D259" s="50"/>
      <c r="E259" s="50"/>
    </row>
    <row r="260" spans="3:5" s="49" customFormat="1" x14ac:dyDescent="0.2">
      <c r="C260" s="50"/>
      <c r="D260" s="50"/>
      <c r="E260" s="50"/>
    </row>
    <row r="261" spans="3:5" s="49" customFormat="1" x14ac:dyDescent="0.2">
      <c r="C261" s="50"/>
      <c r="D261" s="50"/>
      <c r="E261" s="50"/>
    </row>
    <row r="262" spans="3:5" s="49" customFormat="1" x14ac:dyDescent="0.2">
      <c r="C262" s="50"/>
      <c r="D262" s="50"/>
      <c r="E262" s="50"/>
    </row>
    <row r="263" spans="3:5" s="49" customFormat="1" x14ac:dyDescent="0.2">
      <c r="C263" s="50"/>
      <c r="D263" s="50"/>
      <c r="E263" s="50"/>
    </row>
    <row r="264" spans="3:5" s="49" customFormat="1" x14ac:dyDescent="0.2">
      <c r="C264" s="50"/>
      <c r="D264" s="50"/>
      <c r="E264" s="50"/>
    </row>
    <row r="265" spans="3:5" s="49" customFormat="1" x14ac:dyDescent="0.2">
      <c r="C265" s="50"/>
      <c r="D265" s="50"/>
      <c r="E265" s="50"/>
    </row>
    <row r="266" spans="3:5" s="49" customFormat="1" x14ac:dyDescent="0.2">
      <c r="C266" s="50"/>
      <c r="D266" s="50"/>
      <c r="E266" s="50"/>
    </row>
    <row r="267" spans="3:5" s="49" customFormat="1" x14ac:dyDescent="0.2">
      <c r="C267" s="50"/>
      <c r="D267" s="50"/>
      <c r="E267" s="50"/>
    </row>
    <row r="268" spans="3:5" s="49" customFormat="1" x14ac:dyDescent="0.2">
      <c r="C268" s="50"/>
      <c r="D268" s="50"/>
      <c r="E268" s="50"/>
    </row>
    <row r="269" spans="3:5" s="49" customFormat="1" x14ac:dyDescent="0.2">
      <c r="C269" s="50"/>
      <c r="D269" s="50"/>
      <c r="E269" s="50"/>
    </row>
    <row r="270" spans="3:5" s="49" customFormat="1" x14ac:dyDescent="0.2">
      <c r="C270" s="50"/>
      <c r="D270" s="50"/>
      <c r="E270" s="50"/>
    </row>
    <row r="271" spans="3:5" s="49" customFormat="1" x14ac:dyDescent="0.2">
      <c r="C271" s="50"/>
      <c r="D271" s="50"/>
      <c r="E271" s="50"/>
    </row>
    <row r="272" spans="3:5" s="49" customFormat="1" x14ac:dyDescent="0.2">
      <c r="C272" s="50"/>
      <c r="D272" s="50"/>
      <c r="E272" s="50"/>
    </row>
    <row r="273" spans="3:5" s="49" customFormat="1" x14ac:dyDescent="0.2">
      <c r="C273" s="50"/>
      <c r="D273" s="50"/>
      <c r="E273" s="50"/>
    </row>
    <row r="274" spans="3:5" s="49" customFormat="1" x14ac:dyDescent="0.2">
      <c r="C274" s="50"/>
      <c r="D274" s="50"/>
      <c r="E274" s="50"/>
    </row>
    <row r="275" spans="3:5" s="49" customFormat="1" x14ac:dyDescent="0.2">
      <c r="C275" s="50"/>
      <c r="D275" s="50"/>
      <c r="E275" s="50"/>
    </row>
    <row r="276" spans="3:5" s="49" customFormat="1" x14ac:dyDescent="0.2">
      <c r="C276" s="50"/>
      <c r="D276" s="50"/>
      <c r="E276" s="50"/>
    </row>
    <row r="277" spans="3:5" s="49" customFormat="1" x14ac:dyDescent="0.2">
      <c r="C277" s="50"/>
      <c r="D277" s="50"/>
      <c r="E277" s="50"/>
    </row>
    <row r="278" spans="3:5" s="49" customFormat="1" x14ac:dyDescent="0.2">
      <c r="C278" s="50"/>
      <c r="D278" s="50"/>
      <c r="E278" s="50"/>
    </row>
    <row r="279" spans="3:5" s="49" customFormat="1" x14ac:dyDescent="0.2">
      <c r="C279" s="50"/>
      <c r="D279" s="50"/>
      <c r="E279" s="50"/>
    </row>
    <row r="280" spans="3:5" s="49" customFormat="1" x14ac:dyDescent="0.2">
      <c r="C280" s="50"/>
      <c r="D280" s="50"/>
      <c r="E280" s="50"/>
    </row>
    <row r="281" spans="3:5" s="49" customFormat="1" x14ac:dyDescent="0.2">
      <c r="C281" s="50"/>
      <c r="D281" s="50"/>
      <c r="E281" s="50"/>
    </row>
    <row r="282" spans="3:5" s="49" customFormat="1" x14ac:dyDescent="0.2">
      <c r="C282" s="50"/>
      <c r="D282" s="50"/>
      <c r="E282" s="50"/>
    </row>
    <row r="283" spans="3:5" s="49" customFormat="1" x14ac:dyDescent="0.2">
      <c r="C283" s="50"/>
      <c r="D283" s="50"/>
      <c r="E283" s="50"/>
    </row>
    <row r="284" spans="3:5" s="49" customFormat="1" x14ac:dyDescent="0.2">
      <c r="C284" s="50"/>
      <c r="D284" s="50"/>
      <c r="E284" s="50"/>
    </row>
    <row r="285" spans="3:5" s="49" customFormat="1" x14ac:dyDescent="0.2">
      <c r="C285" s="50"/>
      <c r="D285" s="50"/>
      <c r="E285" s="50"/>
    </row>
    <row r="286" spans="3:5" s="49" customFormat="1" x14ac:dyDescent="0.2">
      <c r="C286" s="50"/>
      <c r="D286" s="50"/>
      <c r="E286" s="50"/>
    </row>
    <row r="287" spans="3:5" s="49" customFormat="1" x14ac:dyDescent="0.2">
      <c r="C287" s="50"/>
      <c r="D287" s="50"/>
      <c r="E287" s="50"/>
    </row>
    <row r="288" spans="3:5" s="49" customFormat="1" x14ac:dyDescent="0.2">
      <c r="C288" s="50"/>
      <c r="D288" s="50"/>
      <c r="E288" s="50"/>
    </row>
    <row r="289" spans="3:5" s="49" customFormat="1" x14ac:dyDescent="0.2">
      <c r="C289" s="50"/>
      <c r="D289" s="50"/>
      <c r="E289" s="50"/>
    </row>
    <row r="290" spans="3:5" s="49" customFormat="1" x14ac:dyDescent="0.2">
      <c r="C290" s="50"/>
      <c r="D290" s="50"/>
      <c r="E290" s="50"/>
    </row>
    <row r="291" spans="3:5" s="49" customFormat="1" x14ac:dyDescent="0.2">
      <c r="C291" s="50"/>
      <c r="D291" s="50"/>
      <c r="E291" s="50"/>
    </row>
    <row r="292" spans="3:5" s="49" customFormat="1" x14ac:dyDescent="0.2">
      <c r="C292" s="50"/>
      <c r="D292" s="50"/>
      <c r="E292" s="50"/>
    </row>
    <row r="293" spans="3:5" s="49" customFormat="1" x14ac:dyDescent="0.2">
      <c r="C293" s="50"/>
      <c r="D293" s="50"/>
      <c r="E293" s="50"/>
    </row>
    <row r="294" spans="3:5" s="49" customFormat="1" x14ac:dyDescent="0.2">
      <c r="C294" s="50"/>
      <c r="D294" s="50"/>
      <c r="E294" s="50"/>
    </row>
    <row r="295" spans="3:5" s="49" customFormat="1" x14ac:dyDescent="0.2">
      <c r="C295" s="50"/>
      <c r="D295" s="50"/>
      <c r="E295" s="50"/>
    </row>
    <row r="296" spans="3:5" s="49" customFormat="1" x14ac:dyDescent="0.2">
      <c r="C296" s="50"/>
      <c r="D296" s="50"/>
      <c r="E296" s="50"/>
    </row>
    <row r="297" spans="3:5" s="49" customFormat="1" x14ac:dyDescent="0.2">
      <c r="C297" s="50"/>
      <c r="D297" s="50"/>
      <c r="E297" s="50"/>
    </row>
    <row r="298" spans="3:5" s="49" customFormat="1" x14ac:dyDescent="0.2">
      <c r="C298" s="50"/>
      <c r="D298" s="50"/>
      <c r="E298" s="50"/>
    </row>
    <row r="299" spans="3:5" s="49" customFormat="1" x14ac:dyDescent="0.2">
      <c r="C299" s="50"/>
      <c r="D299" s="50"/>
      <c r="E299" s="50"/>
    </row>
    <row r="300" spans="3:5" s="49" customFormat="1" x14ac:dyDescent="0.2">
      <c r="C300" s="50"/>
      <c r="D300" s="50"/>
      <c r="E300" s="50"/>
    </row>
    <row r="301" spans="3:5" s="49" customFormat="1" x14ac:dyDescent="0.2">
      <c r="C301" s="50"/>
      <c r="D301" s="50"/>
      <c r="E301" s="50"/>
    </row>
    <row r="302" spans="3:5" s="49" customFormat="1" x14ac:dyDescent="0.2">
      <c r="C302" s="50"/>
      <c r="D302" s="50"/>
      <c r="E302" s="50"/>
    </row>
    <row r="303" spans="3:5" s="49" customFormat="1" x14ac:dyDescent="0.2">
      <c r="C303" s="50"/>
      <c r="D303" s="50"/>
      <c r="E303" s="50"/>
    </row>
    <row r="304" spans="3:5" s="49" customFormat="1" x14ac:dyDescent="0.2">
      <c r="C304" s="50"/>
      <c r="D304" s="50"/>
      <c r="E304" s="50"/>
    </row>
    <row r="305" spans="3:5" s="49" customFormat="1" x14ac:dyDescent="0.2">
      <c r="C305" s="50"/>
      <c r="D305" s="50"/>
      <c r="E305" s="50"/>
    </row>
    <row r="306" spans="3:5" s="49" customFormat="1" x14ac:dyDescent="0.2">
      <c r="C306" s="50"/>
      <c r="D306" s="50"/>
      <c r="E306" s="50"/>
    </row>
    <row r="307" spans="3:5" s="49" customFormat="1" x14ac:dyDescent="0.2">
      <c r="C307" s="50"/>
      <c r="D307" s="50"/>
      <c r="E307" s="50"/>
    </row>
    <row r="308" spans="3:5" s="49" customFormat="1" x14ac:dyDescent="0.2">
      <c r="C308" s="50"/>
      <c r="D308" s="50"/>
      <c r="E308" s="50"/>
    </row>
    <row r="309" spans="3:5" s="49" customFormat="1" x14ac:dyDescent="0.2">
      <c r="C309" s="50"/>
      <c r="D309" s="50"/>
      <c r="E309" s="50"/>
    </row>
    <row r="310" spans="3:5" s="49" customFormat="1" x14ac:dyDescent="0.2">
      <c r="C310" s="50"/>
      <c r="D310" s="50"/>
      <c r="E310" s="50"/>
    </row>
    <row r="311" spans="3:5" s="49" customFormat="1" x14ac:dyDescent="0.2">
      <c r="C311" s="50"/>
      <c r="D311" s="50"/>
      <c r="E311" s="50"/>
    </row>
    <row r="312" spans="3:5" s="49" customFormat="1" x14ac:dyDescent="0.2">
      <c r="C312" s="50"/>
      <c r="D312" s="50"/>
      <c r="E312" s="50"/>
    </row>
    <row r="313" spans="3:5" s="49" customFormat="1" x14ac:dyDescent="0.2">
      <c r="C313" s="50"/>
      <c r="D313" s="50"/>
      <c r="E313" s="50"/>
    </row>
    <row r="314" spans="3:5" s="49" customFormat="1" x14ac:dyDescent="0.2">
      <c r="C314" s="50"/>
      <c r="D314" s="50"/>
      <c r="E314" s="50"/>
    </row>
    <row r="315" spans="3:5" s="49" customFormat="1" x14ac:dyDescent="0.2">
      <c r="C315" s="50"/>
      <c r="D315" s="50"/>
      <c r="E315" s="50"/>
    </row>
    <row r="316" spans="3:5" s="49" customFormat="1" x14ac:dyDescent="0.2">
      <c r="C316" s="50"/>
      <c r="D316" s="50"/>
      <c r="E316" s="50"/>
    </row>
    <row r="317" spans="3:5" s="49" customFormat="1" x14ac:dyDescent="0.2">
      <c r="C317" s="50"/>
      <c r="D317" s="50"/>
      <c r="E317" s="50"/>
    </row>
    <row r="318" spans="3:5" s="49" customFormat="1" x14ac:dyDescent="0.2">
      <c r="C318" s="50"/>
      <c r="D318" s="50"/>
      <c r="E318" s="50"/>
    </row>
    <row r="319" spans="3:5" s="49" customFormat="1" x14ac:dyDescent="0.2">
      <c r="C319" s="50"/>
      <c r="D319" s="50"/>
      <c r="E319" s="50"/>
    </row>
    <row r="320" spans="3:5" s="49" customFormat="1" x14ac:dyDescent="0.2">
      <c r="C320" s="50"/>
      <c r="D320" s="50"/>
      <c r="E320" s="50"/>
    </row>
    <row r="321" spans="3:5" s="49" customFormat="1" x14ac:dyDescent="0.2">
      <c r="C321" s="50"/>
      <c r="D321" s="50"/>
      <c r="E321" s="50"/>
    </row>
    <row r="322" spans="3:5" s="49" customFormat="1" x14ac:dyDescent="0.2">
      <c r="C322" s="50"/>
      <c r="D322" s="50"/>
      <c r="E322" s="50"/>
    </row>
    <row r="323" spans="3:5" s="49" customFormat="1" x14ac:dyDescent="0.2">
      <c r="C323" s="50"/>
      <c r="D323" s="50"/>
      <c r="E323" s="50"/>
    </row>
    <row r="324" spans="3:5" s="49" customFormat="1" x14ac:dyDescent="0.2">
      <c r="C324" s="50"/>
      <c r="D324" s="50"/>
      <c r="E324" s="50"/>
    </row>
    <row r="325" spans="3:5" s="49" customFormat="1" x14ac:dyDescent="0.2">
      <c r="C325" s="50"/>
      <c r="D325" s="50"/>
      <c r="E325" s="50"/>
    </row>
    <row r="326" spans="3:5" s="49" customFormat="1" x14ac:dyDescent="0.2">
      <c r="C326" s="50"/>
      <c r="D326" s="50"/>
      <c r="E326" s="50"/>
    </row>
    <row r="327" spans="3:5" s="49" customFormat="1" x14ac:dyDescent="0.2">
      <c r="C327" s="50"/>
      <c r="D327" s="50"/>
      <c r="E327" s="50"/>
    </row>
    <row r="328" spans="3:5" s="49" customFormat="1" x14ac:dyDescent="0.2">
      <c r="C328" s="50"/>
      <c r="D328" s="50"/>
      <c r="E328" s="50"/>
    </row>
    <row r="329" spans="3:5" s="49" customFormat="1" x14ac:dyDescent="0.2">
      <c r="C329" s="50"/>
      <c r="D329" s="50"/>
      <c r="E329" s="50"/>
    </row>
    <row r="330" spans="3:5" s="49" customFormat="1" x14ac:dyDescent="0.2">
      <c r="C330" s="50"/>
      <c r="D330" s="50"/>
      <c r="E330" s="50"/>
    </row>
    <row r="331" spans="3:5" s="49" customFormat="1" x14ac:dyDescent="0.2">
      <c r="C331" s="50"/>
      <c r="D331" s="50"/>
      <c r="E331" s="50"/>
    </row>
    <row r="332" spans="3:5" s="49" customFormat="1" x14ac:dyDescent="0.2">
      <c r="C332" s="50"/>
      <c r="D332" s="50"/>
      <c r="E332" s="50"/>
    </row>
    <row r="333" spans="3:5" s="49" customFormat="1" x14ac:dyDescent="0.2">
      <c r="C333" s="50"/>
      <c r="D333" s="50"/>
      <c r="E333" s="50"/>
    </row>
    <row r="334" spans="3:5" s="49" customFormat="1" x14ac:dyDescent="0.2">
      <c r="C334" s="50"/>
      <c r="D334" s="50"/>
      <c r="E334" s="50"/>
    </row>
    <row r="335" spans="3:5" s="49" customFormat="1" x14ac:dyDescent="0.2">
      <c r="C335" s="50"/>
      <c r="D335" s="50"/>
      <c r="E335" s="50"/>
    </row>
    <row r="336" spans="3:5" s="49" customFormat="1" x14ac:dyDescent="0.2">
      <c r="C336" s="50"/>
      <c r="D336" s="50"/>
      <c r="E336" s="50"/>
    </row>
    <row r="337" spans="3:5" s="49" customFormat="1" x14ac:dyDescent="0.2">
      <c r="C337" s="50"/>
      <c r="D337" s="50"/>
      <c r="E337" s="50"/>
    </row>
    <row r="338" spans="3:5" s="49" customFormat="1" x14ac:dyDescent="0.2">
      <c r="C338" s="50"/>
      <c r="D338" s="50"/>
      <c r="E338" s="50"/>
    </row>
    <row r="339" spans="3:5" s="49" customFormat="1" x14ac:dyDescent="0.2">
      <c r="C339" s="50"/>
      <c r="D339" s="50"/>
      <c r="E339" s="50"/>
    </row>
    <row r="340" spans="3:5" s="49" customFormat="1" x14ac:dyDescent="0.2">
      <c r="C340" s="50"/>
      <c r="D340" s="50"/>
      <c r="E340" s="50"/>
    </row>
    <row r="341" spans="3:5" s="49" customFormat="1" x14ac:dyDescent="0.2">
      <c r="C341" s="50"/>
      <c r="D341" s="50"/>
      <c r="E341" s="50"/>
    </row>
    <row r="342" spans="3:5" s="49" customFormat="1" x14ac:dyDescent="0.2">
      <c r="C342" s="50"/>
      <c r="D342" s="50"/>
      <c r="E342" s="50"/>
    </row>
    <row r="343" spans="3:5" s="49" customFormat="1" x14ac:dyDescent="0.2">
      <c r="C343" s="50"/>
      <c r="D343" s="50"/>
      <c r="E343" s="50"/>
    </row>
    <row r="344" spans="3:5" s="49" customFormat="1" x14ac:dyDescent="0.2">
      <c r="C344" s="50"/>
      <c r="D344" s="50"/>
      <c r="E344" s="50"/>
    </row>
    <row r="345" spans="3:5" s="49" customFormat="1" x14ac:dyDescent="0.2">
      <c r="C345" s="50"/>
      <c r="D345" s="50"/>
      <c r="E345" s="50"/>
    </row>
    <row r="346" spans="3:5" s="49" customFormat="1" x14ac:dyDescent="0.2">
      <c r="C346" s="50"/>
      <c r="D346" s="50"/>
      <c r="E346" s="50"/>
    </row>
    <row r="347" spans="3:5" s="49" customFormat="1" x14ac:dyDescent="0.2">
      <c r="C347" s="50"/>
      <c r="D347" s="50"/>
      <c r="E347" s="50"/>
    </row>
    <row r="348" spans="3:5" s="49" customFormat="1" x14ac:dyDescent="0.2">
      <c r="C348" s="50"/>
      <c r="D348" s="50"/>
      <c r="E348" s="50"/>
    </row>
    <row r="349" spans="3:5" s="49" customFormat="1" x14ac:dyDescent="0.2">
      <c r="C349" s="50"/>
      <c r="D349" s="50"/>
      <c r="E349" s="50"/>
    </row>
    <row r="350" spans="3:5" s="49" customFormat="1" x14ac:dyDescent="0.2">
      <c r="C350" s="50"/>
      <c r="D350" s="50"/>
      <c r="E350" s="50"/>
    </row>
    <row r="351" spans="3:5" s="49" customFormat="1" x14ac:dyDescent="0.2">
      <c r="C351" s="50"/>
      <c r="D351" s="50"/>
      <c r="E351" s="50"/>
    </row>
    <row r="352" spans="3:5" s="49" customFormat="1" x14ac:dyDescent="0.2">
      <c r="C352" s="50"/>
      <c r="D352" s="50"/>
      <c r="E352" s="50"/>
    </row>
    <row r="353" spans="3:5" s="49" customFormat="1" x14ac:dyDescent="0.2">
      <c r="C353" s="50"/>
      <c r="D353" s="50"/>
      <c r="E353" s="50"/>
    </row>
    <row r="354" spans="3:5" s="49" customFormat="1" x14ac:dyDescent="0.2">
      <c r="C354" s="50"/>
      <c r="D354" s="50"/>
      <c r="E354" s="50"/>
    </row>
    <row r="355" spans="3:5" s="49" customFormat="1" x14ac:dyDescent="0.2">
      <c r="C355" s="50"/>
      <c r="D355" s="50"/>
      <c r="E355" s="50"/>
    </row>
    <row r="356" spans="3:5" s="49" customFormat="1" x14ac:dyDescent="0.2">
      <c r="C356" s="50"/>
      <c r="D356" s="50"/>
      <c r="E356" s="50"/>
    </row>
    <row r="357" spans="3:5" s="49" customFormat="1" x14ac:dyDescent="0.2">
      <c r="C357" s="50"/>
      <c r="D357" s="50"/>
      <c r="E357" s="50"/>
    </row>
    <row r="358" spans="3:5" s="49" customFormat="1" x14ac:dyDescent="0.2">
      <c r="C358" s="50"/>
      <c r="D358" s="50"/>
      <c r="E358" s="50"/>
    </row>
    <row r="359" spans="3:5" s="49" customFormat="1" x14ac:dyDescent="0.2">
      <c r="C359" s="50"/>
      <c r="D359" s="50"/>
      <c r="E359" s="50"/>
    </row>
    <row r="360" spans="3:5" s="49" customFormat="1" x14ac:dyDescent="0.2">
      <c r="C360" s="50"/>
      <c r="D360" s="50"/>
      <c r="E360" s="50"/>
    </row>
    <row r="361" spans="3:5" s="49" customFormat="1" x14ac:dyDescent="0.2">
      <c r="C361" s="50"/>
      <c r="D361" s="50"/>
      <c r="E361" s="50"/>
    </row>
    <row r="362" spans="3:5" s="49" customFormat="1" x14ac:dyDescent="0.2">
      <c r="C362" s="50"/>
      <c r="D362" s="50"/>
      <c r="E362" s="50"/>
    </row>
    <row r="363" spans="3:5" s="49" customFormat="1" x14ac:dyDescent="0.2">
      <c r="C363" s="50"/>
      <c r="D363" s="50"/>
      <c r="E363" s="50"/>
    </row>
    <row r="364" spans="3:5" s="49" customFormat="1" x14ac:dyDescent="0.2">
      <c r="C364" s="50"/>
      <c r="D364" s="50"/>
      <c r="E364" s="50"/>
    </row>
    <row r="365" spans="3:5" s="49" customFormat="1" x14ac:dyDescent="0.2">
      <c r="C365" s="50"/>
      <c r="D365" s="50"/>
      <c r="E365" s="50"/>
    </row>
    <row r="366" spans="3:5" s="49" customFormat="1" x14ac:dyDescent="0.2">
      <c r="C366" s="50"/>
      <c r="D366" s="50"/>
      <c r="E366" s="50"/>
    </row>
    <row r="367" spans="3:5" s="49" customFormat="1" x14ac:dyDescent="0.2">
      <c r="C367" s="50"/>
      <c r="D367" s="50"/>
      <c r="E367" s="50"/>
    </row>
    <row r="368" spans="3:5" s="49" customFormat="1" x14ac:dyDescent="0.2">
      <c r="C368" s="50"/>
      <c r="D368" s="50"/>
      <c r="E368" s="50"/>
    </row>
    <row r="369" spans="3:5" s="49" customFormat="1" x14ac:dyDescent="0.2">
      <c r="C369" s="50"/>
      <c r="D369" s="50"/>
      <c r="E369" s="50"/>
    </row>
    <row r="370" spans="3:5" s="49" customFormat="1" x14ac:dyDescent="0.2">
      <c r="C370" s="50"/>
      <c r="D370" s="50"/>
      <c r="E370" s="50"/>
    </row>
    <row r="371" spans="3:5" s="49" customFormat="1" x14ac:dyDescent="0.2">
      <c r="C371" s="50"/>
      <c r="D371" s="50"/>
      <c r="E371" s="50"/>
    </row>
    <row r="372" spans="3:5" s="49" customFormat="1" x14ac:dyDescent="0.2">
      <c r="C372" s="50"/>
      <c r="D372" s="50"/>
      <c r="E372" s="50"/>
    </row>
    <row r="373" spans="3:5" s="49" customFormat="1" x14ac:dyDescent="0.2">
      <c r="C373" s="50"/>
      <c r="D373" s="50"/>
      <c r="E373" s="50"/>
    </row>
    <row r="374" spans="3:5" s="49" customFormat="1" x14ac:dyDescent="0.2">
      <c r="C374" s="50"/>
      <c r="D374" s="50"/>
      <c r="E374" s="50"/>
    </row>
    <row r="375" spans="3:5" s="49" customFormat="1" x14ac:dyDescent="0.2">
      <c r="C375" s="50"/>
      <c r="D375" s="50"/>
      <c r="E375" s="50"/>
    </row>
    <row r="376" spans="3:5" s="49" customFormat="1" x14ac:dyDescent="0.2">
      <c r="C376" s="50"/>
      <c r="D376" s="50"/>
      <c r="E376" s="50"/>
    </row>
    <row r="377" spans="3:5" s="49" customFormat="1" x14ac:dyDescent="0.2">
      <c r="C377" s="50"/>
      <c r="D377" s="50"/>
      <c r="E377" s="50"/>
    </row>
    <row r="378" spans="3:5" s="49" customFormat="1" x14ac:dyDescent="0.2">
      <c r="C378" s="50"/>
      <c r="D378" s="50"/>
      <c r="E378" s="50"/>
    </row>
    <row r="379" spans="3:5" s="49" customFormat="1" x14ac:dyDescent="0.2">
      <c r="C379" s="50"/>
      <c r="D379" s="50"/>
      <c r="E379" s="50"/>
    </row>
    <row r="380" spans="3:5" s="49" customFormat="1" x14ac:dyDescent="0.2">
      <c r="C380" s="50"/>
      <c r="D380" s="50"/>
      <c r="E380" s="50"/>
    </row>
    <row r="381" spans="3:5" s="49" customFormat="1" x14ac:dyDescent="0.2">
      <c r="C381" s="50"/>
      <c r="D381" s="50"/>
      <c r="E381" s="50"/>
    </row>
    <row r="382" spans="3:5" s="49" customFormat="1" x14ac:dyDescent="0.2">
      <c r="C382" s="50"/>
      <c r="D382" s="50"/>
      <c r="E382" s="50"/>
    </row>
    <row r="383" spans="3:5" s="49" customFormat="1" x14ac:dyDescent="0.2">
      <c r="C383" s="50"/>
      <c r="D383" s="50"/>
      <c r="E383" s="50"/>
    </row>
    <row r="384" spans="3:5" s="49" customFormat="1" x14ac:dyDescent="0.2">
      <c r="C384" s="50"/>
      <c r="D384" s="50"/>
      <c r="E384" s="50"/>
    </row>
    <row r="385" spans="3:5" s="49" customFormat="1" x14ac:dyDescent="0.2">
      <c r="C385" s="50"/>
      <c r="D385" s="50"/>
      <c r="E385" s="50"/>
    </row>
    <row r="386" spans="3:5" s="49" customFormat="1" x14ac:dyDescent="0.2">
      <c r="C386" s="50"/>
      <c r="D386" s="50"/>
      <c r="E386" s="50"/>
    </row>
    <row r="387" spans="3:5" s="49" customFormat="1" x14ac:dyDescent="0.2">
      <c r="C387" s="50"/>
      <c r="D387" s="50"/>
      <c r="E387" s="50"/>
    </row>
    <row r="388" spans="3:5" s="49" customFormat="1" x14ac:dyDescent="0.2">
      <c r="C388" s="50"/>
      <c r="D388" s="50"/>
      <c r="E388" s="50"/>
    </row>
    <row r="389" spans="3:5" s="49" customFormat="1" x14ac:dyDescent="0.2">
      <c r="C389" s="50"/>
      <c r="D389" s="50"/>
      <c r="E389" s="50"/>
    </row>
    <row r="390" spans="3:5" s="49" customFormat="1" x14ac:dyDescent="0.2">
      <c r="C390" s="50"/>
      <c r="D390" s="50"/>
      <c r="E390" s="50"/>
    </row>
    <row r="391" spans="3:5" s="49" customFormat="1" x14ac:dyDescent="0.2">
      <c r="C391" s="50"/>
      <c r="D391" s="50"/>
      <c r="E391" s="50"/>
    </row>
    <row r="392" spans="3:5" s="49" customFormat="1" x14ac:dyDescent="0.2">
      <c r="C392" s="50"/>
      <c r="D392" s="50"/>
      <c r="E392" s="50"/>
    </row>
    <row r="393" spans="3:5" s="49" customFormat="1" x14ac:dyDescent="0.2">
      <c r="C393" s="50"/>
      <c r="D393" s="50"/>
      <c r="E393" s="50"/>
    </row>
    <row r="394" spans="3:5" s="49" customFormat="1" x14ac:dyDescent="0.2">
      <c r="C394" s="50"/>
      <c r="D394" s="50"/>
      <c r="E394" s="50"/>
    </row>
    <row r="395" spans="3:5" s="49" customFormat="1" x14ac:dyDescent="0.2">
      <c r="C395" s="50"/>
      <c r="D395" s="50"/>
      <c r="E395" s="50"/>
    </row>
    <row r="396" spans="3:5" s="49" customFormat="1" x14ac:dyDescent="0.2">
      <c r="C396" s="50"/>
      <c r="D396" s="50"/>
      <c r="E396" s="50"/>
    </row>
    <row r="397" spans="3:5" s="49" customFormat="1" x14ac:dyDescent="0.2">
      <c r="C397" s="50"/>
      <c r="D397" s="50"/>
      <c r="E397" s="50"/>
    </row>
    <row r="398" spans="3:5" s="49" customFormat="1" x14ac:dyDescent="0.2">
      <c r="C398" s="50"/>
      <c r="D398" s="50"/>
      <c r="E398" s="50"/>
    </row>
    <row r="399" spans="3:5" s="49" customFormat="1" x14ac:dyDescent="0.2">
      <c r="C399" s="50"/>
      <c r="D399" s="50"/>
      <c r="E399" s="50"/>
    </row>
    <row r="400" spans="3:5" s="49" customFormat="1" x14ac:dyDescent="0.2">
      <c r="C400" s="50"/>
      <c r="D400" s="50"/>
      <c r="E400" s="50"/>
    </row>
    <row r="401" spans="3:5" s="49" customFormat="1" x14ac:dyDescent="0.2">
      <c r="C401" s="50"/>
      <c r="D401" s="50"/>
      <c r="E401" s="50"/>
    </row>
    <row r="402" spans="3:5" s="49" customFormat="1" x14ac:dyDescent="0.2">
      <c r="C402" s="50"/>
      <c r="D402" s="50"/>
      <c r="E402" s="50"/>
    </row>
    <row r="403" spans="3:5" s="49" customFormat="1" x14ac:dyDescent="0.2">
      <c r="C403" s="50"/>
      <c r="D403" s="50"/>
      <c r="E403" s="50"/>
    </row>
    <row r="404" spans="3:5" s="49" customFormat="1" x14ac:dyDescent="0.2">
      <c r="C404" s="50"/>
      <c r="D404" s="50"/>
      <c r="E404" s="50"/>
    </row>
    <row r="405" spans="3:5" s="49" customFormat="1" x14ac:dyDescent="0.2">
      <c r="C405" s="50"/>
      <c r="D405" s="50"/>
      <c r="E405" s="50"/>
    </row>
    <row r="406" spans="3:5" s="49" customFormat="1" x14ac:dyDescent="0.2">
      <c r="C406" s="50"/>
      <c r="D406" s="50"/>
      <c r="E406" s="50"/>
    </row>
    <row r="407" spans="3:5" s="49" customFormat="1" x14ac:dyDescent="0.2">
      <c r="C407" s="50"/>
      <c r="D407" s="50"/>
      <c r="E407" s="50"/>
    </row>
    <row r="408" spans="3:5" s="49" customFormat="1" x14ac:dyDescent="0.2">
      <c r="C408" s="50"/>
      <c r="D408" s="50"/>
      <c r="E408" s="50"/>
    </row>
    <row r="409" spans="3:5" s="49" customFormat="1" x14ac:dyDescent="0.2">
      <c r="C409" s="50"/>
      <c r="D409" s="50"/>
      <c r="E409" s="50"/>
    </row>
    <row r="410" spans="3:5" s="49" customFormat="1" x14ac:dyDescent="0.2">
      <c r="C410" s="50"/>
      <c r="D410" s="50"/>
      <c r="E410" s="50"/>
    </row>
    <row r="411" spans="3:5" s="49" customFormat="1" x14ac:dyDescent="0.2">
      <c r="C411" s="50"/>
      <c r="D411" s="50"/>
      <c r="E411" s="50"/>
    </row>
    <row r="412" spans="3:5" s="49" customFormat="1" x14ac:dyDescent="0.2">
      <c r="C412" s="50"/>
      <c r="D412" s="50"/>
      <c r="E412" s="50"/>
    </row>
    <row r="413" spans="3:5" s="49" customFormat="1" x14ac:dyDescent="0.2">
      <c r="C413" s="50"/>
      <c r="D413" s="50"/>
      <c r="E413" s="50"/>
    </row>
    <row r="414" spans="3:5" s="49" customFormat="1" x14ac:dyDescent="0.2">
      <c r="C414" s="50"/>
      <c r="D414" s="50"/>
      <c r="E414" s="50"/>
    </row>
    <row r="415" spans="3:5" s="49" customFormat="1" x14ac:dyDescent="0.2">
      <c r="C415" s="50"/>
      <c r="D415" s="50"/>
      <c r="E415" s="50"/>
    </row>
    <row r="416" spans="3:5" s="49" customFormat="1" x14ac:dyDescent="0.2">
      <c r="C416" s="50"/>
      <c r="D416" s="50"/>
      <c r="E416" s="50"/>
    </row>
    <row r="417" spans="3:5" s="49" customFormat="1" x14ac:dyDescent="0.2">
      <c r="C417" s="50"/>
      <c r="D417" s="50"/>
      <c r="E417" s="50"/>
    </row>
    <row r="418" spans="3:5" s="49" customFormat="1" x14ac:dyDescent="0.2">
      <c r="C418" s="50"/>
      <c r="D418" s="50"/>
      <c r="E418" s="50"/>
    </row>
    <row r="419" spans="3:5" s="49" customFormat="1" x14ac:dyDescent="0.2">
      <c r="C419" s="50"/>
      <c r="D419" s="50"/>
      <c r="E419" s="50"/>
    </row>
    <row r="420" spans="3:5" s="49" customFormat="1" x14ac:dyDescent="0.2">
      <c r="C420" s="50"/>
      <c r="D420" s="50"/>
      <c r="E420" s="50"/>
    </row>
    <row r="421" spans="3:5" s="49" customFormat="1" x14ac:dyDescent="0.2">
      <c r="C421" s="50"/>
      <c r="D421" s="50"/>
      <c r="E421" s="50"/>
    </row>
    <row r="422" spans="3:5" s="49" customFormat="1" x14ac:dyDescent="0.2">
      <c r="C422" s="50"/>
      <c r="D422" s="50"/>
      <c r="E422" s="50"/>
    </row>
    <row r="423" spans="3:5" s="49" customFormat="1" x14ac:dyDescent="0.2">
      <c r="C423" s="50"/>
      <c r="D423" s="50"/>
      <c r="E423" s="50"/>
    </row>
    <row r="424" spans="3:5" s="49" customFormat="1" x14ac:dyDescent="0.2">
      <c r="C424" s="50"/>
      <c r="D424" s="50"/>
      <c r="E424" s="50"/>
    </row>
    <row r="425" spans="3:5" s="49" customFormat="1" x14ac:dyDescent="0.2">
      <c r="C425" s="50"/>
      <c r="D425" s="50"/>
      <c r="E425" s="50"/>
    </row>
    <row r="426" spans="3:5" s="49" customFormat="1" x14ac:dyDescent="0.2">
      <c r="C426" s="50"/>
      <c r="D426" s="50"/>
      <c r="E426" s="50"/>
    </row>
    <row r="427" spans="3:5" s="49" customFormat="1" x14ac:dyDescent="0.2">
      <c r="C427" s="50"/>
      <c r="D427" s="50"/>
      <c r="E427" s="50"/>
    </row>
    <row r="428" spans="3:5" s="49" customFormat="1" x14ac:dyDescent="0.2">
      <c r="C428" s="50"/>
      <c r="D428" s="50"/>
      <c r="E428" s="50"/>
    </row>
    <row r="429" spans="3:5" s="49" customFormat="1" x14ac:dyDescent="0.2">
      <c r="C429" s="50"/>
      <c r="D429" s="50"/>
      <c r="E429" s="50"/>
    </row>
    <row r="430" spans="3:5" s="49" customFormat="1" x14ac:dyDescent="0.2">
      <c r="C430" s="50"/>
      <c r="D430" s="50"/>
      <c r="E430" s="50"/>
    </row>
    <row r="431" spans="3:5" s="49" customFormat="1" x14ac:dyDescent="0.2">
      <c r="C431" s="50"/>
      <c r="D431" s="50"/>
      <c r="E431" s="50"/>
    </row>
    <row r="432" spans="3:5" s="49" customFormat="1" x14ac:dyDescent="0.2">
      <c r="C432" s="50"/>
      <c r="D432" s="50"/>
      <c r="E432" s="50"/>
    </row>
    <row r="433" spans="3:5" s="49" customFormat="1" x14ac:dyDescent="0.2">
      <c r="C433" s="50"/>
      <c r="D433" s="50"/>
      <c r="E433" s="50"/>
    </row>
    <row r="434" spans="3:5" s="49" customFormat="1" x14ac:dyDescent="0.2">
      <c r="C434" s="50"/>
      <c r="D434" s="50"/>
      <c r="E434" s="50"/>
    </row>
    <row r="435" spans="3:5" s="49" customFormat="1" x14ac:dyDescent="0.2">
      <c r="C435" s="50"/>
      <c r="D435" s="50"/>
      <c r="E435" s="50"/>
    </row>
    <row r="436" spans="3:5" s="49" customFormat="1" x14ac:dyDescent="0.2">
      <c r="C436" s="50"/>
      <c r="D436" s="50"/>
      <c r="E436" s="50"/>
    </row>
    <row r="437" spans="3:5" s="49" customFormat="1" x14ac:dyDescent="0.2">
      <c r="C437" s="50"/>
      <c r="D437" s="50"/>
      <c r="E437" s="50"/>
    </row>
    <row r="438" spans="3:5" s="49" customFormat="1" x14ac:dyDescent="0.2">
      <c r="C438" s="50"/>
      <c r="D438" s="50"/>
      <c r="E438" s="50"/>
    </row>
    <row r="439" spans="3:5" s="49" customFormat="1" x14ac:dyDescent="0.2">
      <c r="C439" s="50"/>
      <c r="D439" s="50"/>
      <c r="E439" s="50"/>
    </row>
    <row r="440" spans="3:5" s="49" customFormat="1" x14ac:dyDescent="0.2">
      <c r="C440" s="50"/>
      <c r="D440" s="50"/>
      <c r="E440" s="50"/>
    </row>
    <row r="441" spans="3:5" s="49" customFormat="1" x14ac:dyDescent="0.2">
      <c r="C441" s="50"/>
      <c r="D441" s="50"/>
      <c r="E441" s="50"/>
    </row>
    <row r="442" spans="3:5" s="49" customFormat="1" x14ac:dyDescent="0.2">
      <c r="C442" s="50"/>
      <c r="D442" s="50"/>
      <c r="E442" s="50"/>
    </row>
    <row r="443" spans="3:5" s="49" customFormat="1" x14ac:dyDescent="0.2">
      <c r="C443" s="50"/>
      <c r="D443" s="50"/>
      <c r="E443" s="50"/>
    </row>
    <row r="444" spans="3:5" s="49" customFormat="1" x14ac:dyDescent="0.2">
      <c r="C444" s="50"/>
      <c r="D444" s="50"/>
      <c r="E444" s="50"/>
    </row>
    <row r="445" spans="3:5" s="49" customFormat="1" x14ac:dyDescent="0.2">
      <c r="C445" s="50"/>
      <c r="D445" s="50"/>
      <c r="E445" s="50"/>
    </row>
    <row r="446" spans="3:5" s="49" customFormat="1" x14ac:dyDescent="0.2">
      <c r="C446" s="50"/>
      <c r="D446" s="50"/>
      <c r="E446" s="50"/>
    </row>
    <row r="447" spans="3:5" s="49" customFormat="1" x14ac:dyDescent="0.2">
      <c r="C447" s="50"/>
      <c r="D447" s="50"/>
      <c r="E447" s="50"/>
    </row>
    <row r="448" spans="3:5" s="49" customFormat="1" x14ac:dyDescent="0.2">
      <c r="C448" s="50"/>
      <c r="D448" s="50"/>
      <c r="E448" s="50"/>
    </row>
    <row r="449" spans="3:5" s="49" customFormat="1" x14ac:dyDescent="0.2">
      <c r="C449" s="50"/>
      <c r="D449" s="50"/>
      <c r="E449" s="50"/>
    </row>
    <row r="450" spans="3:5" s="49" customFormat="1" x14ac:dyDescent="0.2">
      <c r="C450" s="50"/>
      <c r="D450" s="50"/>
      <c r="E450" s="50"/>
    </row>
    <row r="451" spans="3:5" s="49" customFormat="1" x14ac:dyDescent="0.2">
      <c r="C451" s="50"/>
      <c r="D451" s="50"/>
      <c r="E451" s="50"/>
    </row>
    <row r="452" spans="3:5" s="49" customFormat="1" x14ac:dyDescent="0.2">
      <c r="C452" s="50"/>
      <c r="D452" s="50"/>
      <c r="E452" s="50"/>
    </row>
    <row r="453" spans="3:5" s="49" customFormat="1" x14ac:dyDescent="0.2">
      <c r="C453" s="50"/>
      <c r="D453" s="50"/>
      <c r="E453" s="50"/>
    </row>
    <row r="454" spans="3:5" s="49" customFormat="1" x14ac:dyDescent="0.2">
      <c r="C454" s="50"/>
      <c r="D454" s="50"/>
      <c r="E454" s="50"/>
    </row>
    <row r="455" spans="3:5" s="49" customFormat="1" x14ac:dyDescent="0.2">
      <c r="C455" s="50"/>
      <c r="D455" s="50"/>
      <c r="E455" s="50"/>
    </row>
    <row r="456" spans="3:5" s="49" customFormat="1" x14ac:dyDescent="0.2">
      <c r="C456" s="50"/>
      <c r="D456" s="50"/>
      <c r="E456" s="50"/>
    </row>
    <row r="457" spans="3:5" s="49" customFormat="1" x14ac:dyDescent="0.2">
      <c r="C457" s="50"/>
      <c r="D457" s="50"/>
      <c r="E457" s="50"/>
    </row>
    <row r="458" spans="3:5" s="49" customFormat="1" x14ac:dyDescent="0.2">
      <c r="C458" s="50"/>
      <c r="D458" s="50"/>
      <c r="E458" s="50"/>
    </row>
    <row r="459" spans="3:5" s="49" customFormat="1" x14ac:dyDescent="0.2">
      <c r="C459" s="50"/>
      <c r="D459" s="50"/>
      <c r="E459" s="50"/>
    </row>
    <row r="460" spans="3:5" s="49" customFormat="1" x14ac:dyDescent="0.2">
      <c r="C460" s="50"/>
      <c r="D460" s="50"/>
      <c r="E460" s="50"/>
    </row>
    <row r="461" spans="3:5" s="49" customFormat="1" x14ac:dyDescent="0.2">
      <c r="C461" s="50"/>
      <c r="D461" s="50"/>
      <c r="E461" s="50"/>
    </row>
    <row r="462" spans="3:5" s="49" customFormat="1" x14ac:dyDescent="0.2">
      <c r="C462" s="50"/>
      <c r="D462" s="50"/>
      <c r="E462" s="50"/>
    </row>
    <row r="463" spans="3:5" s="49" customFormat="1" x14ac:dyDescent="0.2">
      <c r="C463" s="50"/>
      <c r="D463" s="50"/>
      <c r="E463" s="50"/>
    </row>
    <row r="464" spans="3:5" s="49" customFormat="1" x14ac:dyDescent="0.2">
      <c r="C464" s="50"/>
      <c r="D464" s="50"/>
      <c r="E464" s="50"/>
    </row>
    <row r="465" spans="3:5" s="49" customFormat="1" x14ac:dyDescent="0.2">
      <c r="C465" s="50"/>
      <c r="D465" s="50"/>
      <c r="E465" s="50"/>
    </row>
    <row r="466" spans="3:5" s="49" customFormat="1" x14ac:dyDescent="0.2">
      <c r="C466" s="50"/>
      <c r="D466" s="50"/>
      <c r="E466" s="50"/>
    </row>
    <row r="467" spans="3:5" s="49" customFormat="1" x14ac:dyDescent="0.2">
      <c r="C467" s="50"/>
      <c r="D467" s="50"/>
      <c r="E467" s="50"/>
    </row>
    <row r="468" spans="3:5" s="49" customFormat="1" x14ac:dyDescent="0.2">
      <c r="C468" s="50"/>
      <c r="D468" s="50"/>
      <c r="E468" s="50"/>
    </row>
    <row r="469" spans="3:5" s="49" customFormat="1" x14ac:dyDescent="0.2">
      <c r="C469" s="50"/>
      <c r="D469" s="50"/>
      <c r="E469" s="50"/>
    </row>
    <row r="470" spans="3:5" s="49" customFormat="1" x14ac:dyDescent="0.2">
      <c r="C470" s="50"/>
      <c r="D470" s="50"/>
      <c r="E470" s="50"/>
    </row>
    <row r="471" spans="3:5" s="49" customFormat="1" x14ac:dyDescent="0.2">
      <c r="C471" s="50"/>
      <c r="D471" s="50"/>
      <c r="E471" s="50"/>
    </row>
    <row r="472" spans="3:5" s="49" customFormat="1" x14ac:dyDescent="0.2">
      <c r="C472" s="50"/>
      <c r="D472" s="50"/>
      <c r="E472" s="50"/>
    </row>
    <row r="473" spans="3:5" s="49" customFormat="1" x14ac:dyDescent="0.2">
      <c r="C473" s="50"/>
      <c r="D473" s="50"/>
      <c r="E473" s="50"/>
    </row>
    <row r="474" spans="3:5" s="49" customFormat="1" x14ac:dyDescent="0.2">
      <c r="C474" s="50"/>
      <c r="D474" s="50"/>
      <c r="E474" s="50"/>
    </row>
    <row r="475" spans="3:5" s="49" customFormat="1" x14ac:dyDescent="0.2">
      <c r="C475" s="50"/>
      <c r="D475" s="50"/>
      <c r="E475" s="50"/>
    </row>
    <row r="476" spans="3:5" s="49" customFormat="1" x14ac:dyDescent="0.2">
      <c r="C476" s="50"/>
      <c r="D476" s="50"/>
      <c r="E476" s="50"/>
    </row>
    <row r="477" spans="3:5" s="49" customFormat="1" x14ac:dyDescent="0.2">
      <c r="C477" s="50"/>
      <c r="D477" s="50"/>
      <c r="E477" s="50"/>
    </row>
    <row r="478" spans="3:5" s="49" customFormat="1" x14ac:dyDescent="0.2">
      <c r="C478" s="50"/>
      <c r="D478" s="50"/>
      <c r="E478" s="50"/>
    </row>
    <row r="479" spans="3:5" s="49" customFormat="1" x14ac:dyDescent="0.2">
      <c r="C479" s="50"/>
      <c r="D479" s="50"/>
      <c r="E479" s="50"/>
    </row>
    <row r="480" spans="3:5" s="49" customFormat="1" x14ac:dyDescent="0.2">
      <c r="C480" s="50"/>
      <c r="D480" s="50"/>
      <c r="E480" s="50"/>
    </row>
    <row r="481" spans="3:5" s="49" customFormat="1" x14ac:dyDescent="0.2">
      <c r="C481" s="50"/>
      <c r="D481" s="50"/>
      <c r="E481" s="50"/>
    </row>
    <row r="482" spans="3:5" s="49" customFormat="1" x14ac:dyDescent="0.2">
      <c r="C482" s="50"/>
      <c r="D482" s="50"/>
      <c r="E482" s="50"/>
    </row>
    <row r="483" spans="3:5" s="49" customFormat="1" x14ac:dyDescent="0.2">
      <c r="C483" s="50"/>
      <c r="D483" s="50"/>
      <c r="E483" s="50"/>
    </row>
    <row r="484" spans="3:5" s="49" customFormat="1" x14ac:dyDescent="0.2">
      <c r="C484" s="50"/>
      <c r="D484" s="50"/>
      <c r="E484" s="50"/>
    </row>
    <row r="485" spans="3:5" s="49" customFormat="1" x14ac:dyDescent="0.2">
      <c r="C485" s="50"/>
      <c r="D485" s="50"/>
      <c r="E485" s="50"/>
    </row>
    <row r="486" spans="3:5" s="49" customFormat="1" x14ac:dyDescent="0.2">
      <c r="C486" s="50"/>
      <c r="D486" s="50"/>
      <c r="E486" s="50"/>
    </row>
    <row r="487" spans="3:5" s="49" customFormat="1" x14ac:dyDescent="0.2">
      <c r="C487" s="50"/>
      <c r="D487" s="50"/>
      <c r="E487" s="50"/>
    </row>
    <row r="488" spans="3:5" s="49" customFormat="1" x14ac:dyDescent="0.2">
      <c r="C488" s="50"/>
      <c r="D488" s="50"/>
      <c r="E488" s="50"/>
    </row>
    <row r="489" spans="3:5" s="49" customFormat="1" x14ac:dyDescent="0.2">
      <c r="C489" s="50"/>
      <c r="D489" s="50"/>
      <c r="E489" s="50"/>
    </row>
    <row r="490" spans="3:5" s="49" customFormat="1" x14ac:dyDescent="0.2">
      <c r="C490" s="50"/>
      <c r="D490" s="50"/>
      <c r="E490" s="50"/>
    </row>
    <row r="491" spans="3:5" s="49" customFormat="1" x14ac:dyDescent="0.2">
      <c r="C491" s="50"/>
      <c r="D491" s="50"/>
      <c r="E491" s="50"/>
    </row>
    <row r="492" spans="3:5" s="49" customFormat="1" x14ac:dyDescent="0.2">
      <c r="C492" s="50"/>
      <c r="D492" s="50"/>
      <c r="E492" s="50"/>
    </row>
    <row r="493" spans="3:5" s="49" customFormat="1" x14ac:dyDescent="0.2">
      <c r="C493" s="50"/>
      <c r="D493" s="50"/>
      <c r="E493" s="50"/>
    </row>
    <row r="494" spans="3:5" s="49" customFormat="1" x14ac:dyDescent="0.2">
      <c r="C494" s="50"/>
      <c r="D494" s="50"/>
      <c r="E494" s="50"/>
    </row>
    <row r="495" spans="3:5" s="49" customFormat="1" x14ac:dyDescent="0.2">
      <c r="C495" s="50"/>
      <c r="D495" s="50"/>
      <c r="E495" s="50"/>
    </row>
    <row r="496" spans="3:5" s="49" customFormat="1" x14ac:dyDescent="0.2">
      <c r="C496" s="50"/>
      <c r="D496" s="50"/>
      <c r="E496" s="50"/>
    </row>
    <row r="497" spans="3:5" s="49" customFormat="1" x14ac:dyDescent="0.2">
      <c r="C497" s="50"/>
      <c r="D497" s="50"/>
      <c r="E497" s="50"/>
    </row>
    <row r="498" spans="3:5" s="49" customFormat="1" x14ac:dyDescent="0.2">
      <c r="C498" s="50"/>
      <c r="D498" s="50"/>
      <c r="E498" s="50"/>
    </row>
    <row r="499" spans="3:5" s="49" customFormat="1" x14ac:dyDescent="0.2">
      <c r="C499" s="50"/>
      <c r="D499" s="50"/>
      <c r="E499" s="50"/>
    </row>
    <row r="500" spans="3:5" s="49" customFormat="1" x14ac:dyDescent="0.2">
      <c r="C500" s="50"/>
      <c r="D500" s="50"/>
      <c r="E500" s="50"/>
    </row>
    <row r="501" spans="3:5" s="49" customFormat="1" x14ac:dyDescent="0.2">
      <c r="C501" s="50"/>
      <c r="D501" s="50"/>
      <c r="E501" s="50"/>
    </row>
    <row r="502" spans="3:5" s="49" customFormat="1" x14ac:dyDescent="0.2">
      <c r="C502" s="50"/>
      <c r="D502" s="50"/>
      <c r="E502" s="50"/>
    </row>
    <row r="503" spans="3:5" s="49" customFormat="1" x14ac:dyDescent="0.2">
      <c r="C503" s="50"/>
      <c r="D503" s="50"/>
      <c r="E503" s="50"/>
    </row>
    <row r="504" spans="3:5" s="49" customFormat="1" x14ac:dyDescent="0.2">
      <c r="C504" s="50"/>
      <c r="D504" s="50"/>
      <c r="E504" s="50"/>
    </row>
    <row r="505" spans="3:5" s="49" customFormat="1" x14ac:dyDescent="0.2">
      <c r="C505" s="50"/>
      <c r="D505" s="50"/>
      <c r="E505" s="50"/>
    </row>
    <row r="506" spans="3:5" s="49" customFormat="1" x14ac:dyDescent="0.2">
      <c r="C506" s="50"/>
      <c r="D506" s="50"/>
      <c r="E506" s="50"/>
    </row>
    <row r="507" spans="3:5" s="49" customFormat="1" x14ac:dyDescent="0.2">
      <c r="C507" s="50"/>
      <c r="D507" s="50"/>
      <c r="E507" s="50"/>
    </row>
    <row r="508" spans="3:5" s="49" customFormat="1" x14ac:dyDescent="0.2">
      <c r="C508" s="50"/>
      <c r="D508" s="50"/>
      <c r="E508" s="50"/>
    </row>
    <row r="509" spans="3:5" s="49" customFormat="1" x14ac:dyDescent="0.2">
      <c r="C509" s="50"/>
      <c r="D509" s="50"/>
      <c r="E509" s="50"/>
    </row>
    <row r="510" spans="3:5" s="49" customFormat="1" x14ac:dyDescent="0.2">
      <c r="C510" s="50"/>
      <c r="D510" s="50"/>
      <c r="E510" s="50"/>
    </row>
    <row r="511" spans="3:5" s="49" customFormat="1" x14ac:dyDescent="0.2">
      <c r="C511" s="50"/>
      <c r="D511" s="50"/>
      <c r="E511" s="50"/>
    </row>
    <row r="512" spans="3:5" s="49" customFormat="1" x14ac:dyDescent="0.2">
      <c r="C512" s="50"/>
      <c r="D512" s="50"/>
      <c r="E512" s="50"/>
    </row>
    <row r="513" spans="3:5" s="49" customFormat="1" x14ac:dyDescent="0.2">
      <c r="C513" s="50"/>
      <c r="D513" s="50"/>
      <c r="E513" s="50"/>
    </row>
    <row r="514" spans="3:5" s="49" customFormat="1" x14ac:dyDescent="0.2">
      <c r="C514" s="50"/>
      <c r="D514" s="50"/>
      <c r="E514" s="50"/>
    </row>
    <row r="515" spans="3:5" s="49" customFormat="1" x14ac:dyDescent="0.2">
      <c r="C515" s="50"/>
      <c r="D515" s="50"/>
      <c r="E515" s="50"/>
    </row>
    <row r="516" spans="3:5" s="49" customFormat="1" x14ac:dyDescent="0.2">
      <c r="C516" s="50"/>
      <c r="D516" s="50"/>
      <c r="E516" s="50"/>
    </row>
    <row r="517" spans="3:5" s="49" customFormat="1" x14ac:dyDescent="0.2">
      <c r="C517" s="50"/>
      <c r="D517" s="50"/>
      <c r="E517" s="50"/>
    </row>
    <row r="518" spans="3:5" s="49" customFormat="1" x14ac:dyDescent="0.2">
      <c r="C518" s="50"/>
      <c r="D518" s="50"/>
      <c r="E518" s="50"/>
    </row>
    <row r="519" spans="3:5" s="49" customFormat="1" x14ac:dyDescent="0.2">
      <c r="C519" s="50"/>
      <c r="D519" s="50"/>
      <c r="E519" s="50"/>
    </row>
    <row r="520" spans="3:5" s="49" customFormat="1" x14ac:dyDescent="0.2">
      <c r="C520" s="50"/>
      <c r="D520" s="50"/>
      <c r="E520" s="50"/>
    </row>
    <row r="521" spans="3:5" s="49" customFormat="1" x14ac:dyDescent="0.2">
      <c r="C521" s="50"/>
      <c r="D521" s="50"/>
      <c r="E521" s="50"/>
    </row>
    <row r="522" spans="3:5" s="49" customFormat="1" x14ac:dyDescent="0.2">
      <c r="C522" s="50"/>
      <c r="D522" s="50"/>
      <c r="E522" s="50"/>
    </row>
    <row r="523" spans="3:5" s="49" customFormat="1" x14ac:dyDescent="0.2">
      <c r="C523" s="50"/>
      <c r="D523" s="50"/>
      <c r="E523" s="50"/>
    </row>
    <row r="524" spans="3:5" s="49" customFormat="1" x14ac:dyDescent="0.2">
      <c r="C524" s="50"/>
      <c r="D524" s="50"/>
      <c r="E524" s="50"/>
    </row>
    <row r="525" spans="3:5" s="49" customFormat="1" x14ac:dyDescent="0.2">
      <c r="C525" s="50"/>
      <c r="D525" s="50"/>
      <c r="E525" s="50"/>
    </row>
    <row r="526" spans="3:5" s="49" customFormat="1" x14ac:dyDescent="0.2">
      <c r="C526" s="50"/>
      <c r="D526" s="50"/>
      <c r="E526" s="50"/>
    </row>
    <row r="527" spans="3:5" s="49" customFormat="1" x14ac:dyDescent="0.2">
      <c r="C527" s="50"/>
      <c r="D527" s="50"/>
      <c r="E527" s="50"/>
    </row>
    <row r="528" spans="3:5" s="49" customFormat="1" x14ac:dyDescent="0.2">
      <c r="C528" s="50"/>
      <c r="D528" s="50"/>
      <c r="E528" s="50"/>
    </row>
    <row r="529" spans="3:5" s="49" customFormat="1" x14ac:dyDescent="0.2">
      <c r="C529" s="50"/>
      <c r="D529" s="50"/>
      <c r="E529" s="50"/>
    </row>
    <row r="530" spans="3:5" s="49" customFormat="1" x14ac:dyDescent="0.2">
      <c r="C530" s="50"/>
      <c r="D530" s="50"/>
      <c r="E530" s="50"/>
    </row>
    <row r="531" spans="3:5" s="49" customFormat="1" x14ac:dyDescent="0.2">
      <c r="C531" s="50"/>
      <c r="D531" s="50"/>
      <c r="E531" s="50"/>
    </row>
    <row r="532" spans="3:5" s="49" customFormat="1" x14ac:dyDescent="0.2">
      <c r="C532" s="50"/>
      <c r="D532" s="50"/>
      <c r="E532" s="50"/>
    </row>
    <row r="533" spans="3:5" s="49" customFormat="1" x14ac:dyDescent="0.2">
      <c r="C533" s="50"/>
      <c r="D533" s="50"/>
      <c r="E533" s="50"/>
    </row>
    <row r="534" spans="3:5" s="49" customFormat="1" x14ac:dyDescent="0.2">
      <c r="C534" s="50"/>
      <c r="D534" s="50"/>
      <c r="E534" s="50"/>
    </row>
    <row r="535" spans="3:5" s="49" customFormat="1" x14ac:dyDescent="0.2">
      <c r="C535" s="50"/>
      <c r="D535" s="50"/>
      <c r="E535" s="50"/>
    </row>
    <row r="536" spans="3:5" s="49" customFormat="1" x14ac:dyDescent="0.2">
      <c r="C536" s="50"/>
      <c r="D536" s="50"/>
      <c r="E536" s="50"/>
    </row>
    <row r="537" spans="3:5" s="49" customFormat="1" x14ac:dyDescent="0.2">
      <c r="C537" s="50"/>
      <c r="D537" s="50"/>
      <c r="E537" s="50"/>
    </row>
    <row r="538" spans="3:5" s="49" customFormat="1" x14ac:dyDescent="0.2">
      <c r="C538" s="50"/>
      <c r="D538" s="50"/>
      <c r="E538" s="50"/>
    </row>
    <row r="539" spans="3:5" s="49" customFormat="1" x14ac:dyDescent="0.2">
      <c r="C539" s="50"/>
      <c r="D539" s="50"/>
      <c r="E539" s="50"/>
    </row>
    <row r="540" spans="3:5" s="49" customFormat="1" x14ac:dyDescent="0.2">
      <c r="C540" s="50"/>
      <c r="D540" s="50"/>
      <c r="E540" s="50"/>
    </row>
    <row r="541" spans="3:5" s="49" customFormat="1" x14ac:dyDescent="0.2">
      <c r="C541" s="50"/>
      <c r="D541" s="50"/>
      <c r="E541" s="50"/>
    </row>
    <row r="542" spans="3:5" s="49" customFormat="1" x14ac:dyDescent="0.2">
      <c r="C542" s="50"/>
      <c r="D542" s="50"/>
      <c r="E542" s="50"/>
    </row>
    <row r="543" spans="3:5" s="49" customFormat="1" x14ac:dyDescent="0.2">
      <c r="C543" s="50"/>
      <c r="D543" s="50"/>
      <c r="E543" s="50"/>
    </row>
    <row r="544" spans="3:5" s="49" customFormat="1" x14ac:dyDescent="0.2">
      <c r="C544" s="50"/>
      <c r="D544" s="50"/>
      <c r="E544" s="50"/>
    </row>
    <row r="545" spans="3:5" s="49" customFormat="1" x14ac:dyDescent="0.2">
      <c r="C545" s="50"/>
      <c r="D545" s="50"/>
      <c r="E545" s="50"/>
    </row>
    <row r="546" spans="3:5" s="49" customFormat="1" x14ac:dyDescent="0.2">
      <c r="C546" s="50"/>
      <c r="D546" s="50"/>
      <c r="E546" s="50"/>
    </row>
    <row r="547" spans="3:5" s="49" customFormat="1" x14ac:dyDescent="0.2">
      <c r="C547" s="50"/>
      <c r="D547" s="50"/>
      <c r="E547" s="50"/>
    </row>
    <row r="548" spans="3:5" s="49" customFormat="1" x14ac:dyDescent="0.2">
      <c r="C548" s="50"/>
      <c r="D548" s="50"/>
      <c r="E548" s="50"/>
    </row>
    <row r="549" spans="3:5" s="49" customFormat="1" x14ac:dyDescent="0.2">
      <c r="C549" s="50"/>
      <c r="D549" s="50"/>
      <c r="E549" s="50"/>
    </row>
    <row r="550" spans="3:5" s="49" customFormat="1" x14ac:dyDescent="0.2">
      <c r="C550" s="50"/>
      <c r="D550" s="50"/>
      <c r="E550" s="50"/>
    </row>
    <row r="551" spans="3:5" s="49" customFormat="1" x14ac:dyDescent="0.2">
      <c r="C551" s="50"/>
      <c r="D551" s="50"/>
      <c r="E551" s="50"/>
    </row>
    <row r="552" spans="3:5" s="49" customFormat="1" x14ac:dyDescent="0.2">
      <c r="C552" s="50"/>
      <c r="D552" s="50"/>
      <c r="E552" s="50"/>
    </row>
    <row r="553" spans="3:5" s="49" customFormat="1" x14ac:dyDescent="0.2">
      <c r="C553" s="50"/>
      <c r="D553" s="50"/>
      <c r="E553" s="50"/>
    </row>
    <row r="554" spans="3:5" s="49" customFormat="1" x14ac:dyDescent="0.2">
      <c r="C554" s="50"/>
      <c r="D554" s="50"/>
      <c r="E554" s="50"/>
    </row>
    <row r="555" spans="3:5" s="49" customFormat="1" x14ac:dyDescent="0.2">
      <c r="C555" s="50"/>
      <c r="D555" s="50"/>
      <c r="E555" s="50"/>
    </row>
    <row r="556" spans="3:5" s="49" customFormat="1" x14ac:dyDescent="0.2">
      <c r="C556" s="50"/>
      <c r="D556" s="50"/>
      <c r="E556" s="50"/>
    </row>
    <row r="557" spans="3:5" s="49" customFormat="1" x14ac:dyDescent="0.2">
      <c r="C557" s="50"/>
      <c r="D557" s="50"/>
      <c r="E557" s="50"/>
    </row>
    <row r="558" spans="3:5" s="49" customFormat="1" x14ac:dyDescent="0.2">
      <c r="C558" s="50"/>
      <c r="D558" s="50"/>
      <c r="E558" s="50"/>
    </row>
    <row r="559" spans="3:5" s="49" customFormat="1" x14ac:dyDescent="0.2">
      <c r="C559" s="50"/>
      <c r="D559" s="50"/>
      <c r="E559" s="50"/>
    </row>
    <row r="560" spans="3:5" s="49" customFormat="1" x14ac:dyDescent="0.2">
      <c r="C560" s="50"/>
      <c r="D560" s="50"/>
      <c r="E560" s="50"/>
    </row>
    <row r="561" spans="3:5" s="49" customFormat="1" x14ac:dyDescent="0.2">
      <c r="C561" s="50"/>
      <c r="D561" s="50"/>
      <c r="E561" s="50"/>
    </row>
    <row r="562" spans="3:5" s="49" customFormat="1" x14ac:dyDescent="0.2">
      <c r="C562" s="50"/>
      <c r="D562" s="50"/>
      <c r="E562" s="50"/>
    </row>
    <row r="563" spans="3:5" s="49" customFormat="1" x14ac:dyDescent="0.2">
      <c r="C563" s="50"/>
      <c r="D563" s="50"/>
      <c r="E563" s="50"/>
    </row>
    <row r="564" spans="3:5" s="49" customFormat="1" x14ac:dyDescent="0.2">
      <c r="C564" s="50"/>
      <c r="D564" s="50"/>
      <c r="E564" s="50"/>
    </row>
    <row r="565" spans="3:5" s="49" customFormat="1" x14ac:dyDescent="0.2">
      <c r="C565" s="50"/>
      <c r="D565" s="50"/>
      <c r="E565" s="50"/>
    </row>
    <row r="566" spans="3:5" s="49" customFormat="1" x14ac:dyDescent="0.2">
      <c r="C566" s="50"/>
      <c r="D566" s="50"/>
      <c r="E566" s="50"/>
    </row>
    <row r="567" spans="3:5" s="49" customFormat="1" x14ac:dyDescent="0.2">
      <c r="C567" s="50"/>
      <c r="D567" s="50"/>
      <c r="E567" s="50"/>
    </row>
    <row r="568" spans="3:5" s="49" customFormat="1" x14ac:dyDescent="0.2">
      <c r="C568" s="50"/>
      <c r="D568" s="50"/>
      <c r="E568" s="50"/>
    </row>
    <row r="569" spans="3:5" s="49" customFormat="1" x14ac:dyDescent="0.2">
      <c r="C569" s="50"/>
      <c r="D569" s="50"/>
      <c r="E569" s="50"/>
    </row>
    <row r="570" spans="3:5" s="49" customFormat="1" x14ac:dyDescent="0.2">
      <c r="C570" s="50"/>
      <c r="D570" s="50"/>
      <c r="E570" s="50"/>
    </row>
    <row r="571" spans="3:5" s="49" customFormat="1" x14ac:dyDescent="0.2">
      <c r="C571" s="50"/>
      <c r="D571" s="50"/>
      <c r="E571" s="50"/>
    </row>
    <row r="572" spans="3:5" s="49" customFormat="1" x14ac:dyDescent="0.2">
      <c r="C572" s="50"/>
      <c r="D572" s="50"/>
      <c r="E572" s="50"/>
    </row>
    <row r="573" spans="3:5" s="49" customFormat="1" x14ac:dyDescent="0.2">
      <c r="C573" s="50"/>
      <c r="D573" s="50"/>
      <c r="E573" s="50"/>
    </row>
    <row r="574" spans="3:5" s="49" customFormat="1" x14ac:dyDescent="0.2">
      <c r="C574" s="50"/>
      <c r="D574" s="50"/>
      <c r="E574" s="50"/>
    </row>
    <row r="575" spans="3:5" s="49" customFormat="1" x14ac:dyDescent="0.2">
      <c r="C575" s="50"/>
      <c r="D575" s="50"/>
      <c r="E575" s="50"/>
    </row>
    <row r="576" spans="3:5" s="49" customFormat="1" x14ac:dyDescent="0.2">
      <c r="C576" s="50"/>
      <c r="D576" s="50"/>
      <c r="E576" s="50"/>
    </row>
    <row r="577" spans="3:5" s="49" customFormat="1" x14ac:dyDescent="0.2">
      <c r="C577" s="50"/>
      <c r="D577" s="50"/>
      <c r="E577" s="50"/>
    </row>
    <row r="578" spans="3:5" s="49" customFormat="1" x14ac:dyDescent="0.2">
      <c r="C578" s="50"/>
      <c r="D578" s="50"/>
      <c r="E578" s="50"/>
    </row>
    <row r="579" spans="3:5" s="49" customFormat="1" x14ac:dyDescent="0.2">
      <c r="C579" s="50"/>
      <c r="D579" s="50"/>
      <c r="E579" s="50"/>
    </row>
    <row r="580" spans="3:5" s="49" customFormat="1" x14ac:dyDescent="0.2">
      <c r="C580" s="50"/>
      <c r="D580" s="50"/>
      <c r="E580" s="50"/>
    </row>
    <row r="581" spans="3:5" s="49" customFormat="1" x14ac:dyDescent="0.2">
      <c r="C581" s="50"/>
      <c r="D581" s="50"/>
      <c r="E581" s="50"/>
    </row>
    <row r="582" spans="3:5" s="49" customFormat="1" x14ac:dyDescent="0.2">
      <c r="C582" s="50"/>
      <c r="D582" s="50"/>
      <c r="E582" s="50"/>
    </row>
    <row r="583" spans="3:5" s="49" customFormat="1" x14ac:dyDescent="0.2">
      <c r="C583" s="50"/>
      <c r="D583" s="50"/>
      <c r="E583" s="50"/>
    </row>
    <row r="584" spans="3:5" s="49" customFormat="1" x14ac:dyDescent="0.2">
      <c r="C584" s="50"/>
      <c r="D584" s="50"/>
      <c r="E584" s="50"/>
    </row>
    <row r="585" spans="3:5" s="49" customFormat="1" x14ac:dyDescent="0.2">
      <c r="C585" s="50"/>
      <c r="D585" s="50"/>
      <c r="E585" s="50"/>
    </row>
    <row r="586" spans="3:5" s="49" customFormat="1" x14ac:dyDescent="0.2">
      <c r="C586" s="50"/>
      <c r="D586" s="50"/>
      <c r="E586" s="50"/>
    </row>
    <row r="587" spans="3:5" s="49" customFormat="1" x14ac:dyDescent="0.2">
      <c r="C587" s="50"/>
      <c r="D587" s="50"/>
      <c r="E587" s="50"/>
    </row>
    <row r="588" spans="3:5" s="49" customFormat="1" x14ac:dyDescent="0.2">
      <c r="C588" s="50"/>
      <c r="D588" s="50"/>
      <c r="E588" s="50"/>
    </row>
    <row r="589" spans="3:5" s="49" customFormat="1" x14ac:dyDescent="0.2">
      <c r="C589" s="50"/>
      <c r="D589" s="50"/>
      <c r="E589" s="50"/>
    </row>
    <row r="590" spans="3:5" s="49" customFormat="1" x14ac:dyDescent="0.2">
      <c r="C590" s="50"/>
      <c r="D590" s="50"/>
      <c r="E590" s="50"/>
    </row>
    <row r="591" spans="3:5" s="49" customFormat="1" x14ac:dyDescent="0.2">
      <c r="C591" s="50"/>
      <c r="D591" s="50"/>
      <c r="E591" s="50"/>
    </row>
    <row r="592" spans="3:5" s="49" customFormat="1" x14ac:dyDescent="0.2">
      <c r="C592" s="50"/>
      <c r="D592" s="50"/>
      <c r="E592" s="50"/>
    </row>
    <row r="593" spans="3:5" s="49" customFormat="1" x14ac:dyDescent="0.2">
      <c r="C593" s="50"/>
      <c r="D593" s="50"/>
      <c r="E593" s="50"/>
    </row>
    <row r="594" spans="3:5" s="49" customFormat="1" x14ac:dyDescent="0.2">
      <c r="C594" s="50"/>
      <c r="D594" s="50"/>
      <c r="E594" s="50"/>
    </row>
    <row r="595" spans="3:5" s="49" customFormat="1" x14ac:dyDescent="0.2">
      <c r="C595" s="50"/>
      <c r="D595" s="50"/>
      <c r="E595" s="50"/>
    </row>
    <row r="596" spans="3:5" s="49" customFormat="1" x14ac:dyDescent="0.2">
      <c r="C596" s="50"/>
      <c r="D596" s="50"/>
      <c r="E596" s="50"/>
    </row>
    <row r="597" spans="3:5" s="49" customFormat="1" x14ac:dyDescent="0.2">
      <c r="C597" s="50"/>
      <c r="D597" s="50"/>
      <c r="E597" s="50"/>
    </row>
    <row r="598" spans="3:5" s="49" customFormat="1" x14ac:dyDescent="0.2">
      <c r="C598" s="50"/>
      <c r="D598" s="50"/>
      <c r="E598" s="50"/>
    </row>
    <row r="599" spans="3:5" s="49" customFormat="1" x14ac:dyDescent="0.2">
      <c r="C599" s="50"/>
      <c r="D599" s="50"/>
      <c r="E599" s="50"/>
    </row>
    <row r="600" spans="3:5" s="49" customFormat="1" x14ac:dyDescent="0.2">
      <c r="C600" s="50"/>
      <c r="D600" s="50"/>
      <c r="E600" s="50"/>
    </row>
    <row r="601" spans="3:5" s="49" customFormat="1" x14ac:dyDescent="0.2">
      <c r="C601" s="50"/>
      <c r="D601" s="50"/>
      <c r="E601" s="50"/>
    </row>
    <row r="602" spans="3:5" s="49" customFormat="1" x14ac:dyDescent="0.2">
      <c r="C602" s="50"/>
      <c r="D602" s="50"/>
      <c r="E602" s="50"/>
    </row>
    <row r="603" spans="3:5" s="49" customFormat="1" x14ac:dyDescent="0.2">
      <c r="C603" s="50"/>
      <c r="D603" s="50"/>
      <c r="E603" s="50"/>
    </row>
    <row r="604" spans="3:5" s="49" customFormat="1" x14ac:dyDescent="0.2">
      <c r="C604" s="50"/>
      <c r="D604" s="50"/>
      <c r="E604" s="50"/>
    </row>
    <row r="605" spans="3:5" s="49" customFormat="1" x14ac:dyDescent="0.2">
      <c r="C605" s="50"/>
      <c r="D605" s="50"/>
      <c r="E605" s="50"/>
    </row>
    <row r="606" spans="3:5" s="49" customFormat="1" x14ac:dyDescent="0.2">
      <c r="C606" s="50"/>
      <c r="D606" s="50"/>
      <c r="E606" s="50"/>
    </row>
    <row r="607" spans="3:5" s="49" customFormat="1" x14ac:dyDescent="0.2">
      <c r="C607" s="50"/>
      <c r="D607" s="50"/>
      <c r="E607" s="50"/>
    </row>
    <row r="608" spans="3:5" s="49" customFormat="1" x14ac:dyDescent="0.2">
      <c r="C608" s="50"/>
      <c r="D608" s="50"/>
      <c r="E608" s="50"/>
    </row>
    <row r="609" spans="3:5" s="49" customFormat="1" x14ac:dyDescent="0.2">
      <c r="C609" s="50"/>
      <c r="D609" s="50"/>
      <c r="E609" s="50"/>
    </row>
    <row r="610" spans="3:5" s="49" customFormat="1" x14ac:dyDescent="0.2">
      <c r="C610" s="50"/>
      <c r="D610" s="50"/>
      <c r="E610" s="50"/>
    </row>
    <row r="611" spans="3:5" s="49" customFormat="1" x14ac:dyDescent="0.2">
      <c r="C611" s="50"/>
      <c r="D611" s="50"/>
      <c r="E611" s="50"/>
    </row>
    <row r="612" spans="3:5" s="49" customFormat="1" x14ac:dyDescent="0.2">
      <c r="C612" s="50"/>
      <c r="D612" s="50"/>
      <c r="E612" s="50"/>
    </row>
    <row r="613" spans="3:5" s="49" customFormat="1" x14ac:dyDescent="0.2">
      <c r="C613" s="50"/>
      <c r="D613" s="50"/>
      <c r="E613" s="50"/>
    </row>
    <row r="614" spans="3:5" s="49" customFormat="1" x14ac:dyDescent="0.2">
      <c r="C614" s="50"/>
      <c r="D614" s="50"/>
      <c r="E614" s="50"/>
    </row>
    <row r="615" spans="3:5" s="49" customFormat="1" x14ac:dyDescent="0.2">
      <c r="C615" s="50"/>
      <c r="D615" s="50"/>
      <c r="E615" s="50"/>
    </row>
    <row r="616" spans="3:5" s="49" customFormat="1" x14ac:dyDescent="0.2">
      <c r="C616" s="50"/>
      <c r="D616" s="50"/>
      <c r="E616" s="50"/>
    </row>
    <row r="617" spans="3:5" s="49" customFormat="1" x14ac:dyDescent="0.2">
      <c r="C617" s="50"/>
      <c r="D617" s="50"/>
      <c r="E617" s="50"/>
    </row>
    <row r="618" spans="3:5" s="49" customFormat="1" x14ac:dyDescent="0.2">
      <c r="C618" s="50"/>
      <c r="D618" s="50"/>
      <c r="E618" s="50"/>
    </row>
    <row r="619" spans="3:5" s="49" customFormat="1" x14ac:dyDescent="0.2">
      <c r="C619" s="50"/>
      <c r="D619" s="50"/>
      <c r="E619" s="50"/>
    </row>
    <row r="620" spans="3:5" s="49" customFormat="1" x14ac:dyDescent="0.2">
      <c r="C620" s="50"/>
      <c r="D620" s="50"/>
      <c r="E620" s="50"/>
    </row>
    <row r="621" spans="3:5" s="49" customFormat="1" x14ac:dyDescent="0.2">
      <c r="C621" s="50"/>
      <c r="D621" s="50"/>
      <c r="E621" s="50"/>
    </row>
    <row r="622" spans="3:5" s="49" customFormat="1" x14ac:dyDescent="0.2">
      <c r="C622" s="50"/>
      <c r="D622" s="50"/>
      <c r="E622" s="50"/>
    </row>
    <row r="623" spans="3:5" s="49" customFormat="1" x14ac:dyDescent="0.2">
      <c r="C623" s="50"/>
      <c r="D623" s="50"/>
      <c r="E623" s="50"/>
    </row>
    <row r="624" spans="3:5" s="49" customFormat="1" x14ac:dyDescent="0.2">
      <c r="C624" s="50"/>
      <c r="D624" s="50"/>
      <c r="E624" s="50"/>
    </row>
    <row r="625" spans="3:5" s="49" customFormat="1" x14ac:dyDescent="0.2">
      <c r="C625" s="50"/>
      <c r="D625" s="50"/>
      <c r="E625" s="50"/>
    </row>
    <row r="626" spans="3:5" s="49" customFormat="1" x14ac:dyDescent="0.2">
      <c r="C626" s="50"/>
      <c r="D626" s="50"/>
      <c r="E626" s="50"/>
    </row>
    <row r="627" spans="3:5" s="49" customFormat="1" x14ac:dyDescent="0.2">
      <c r="C627" s="50"/>
      <c r="D627" s="50"/>
      <c r="E627" s="50"/>
    </row>
    <row r="628" spans="3:5" s="49" customFormat="1" x14ac:dyDescent="0.2">
      <c r="C628" s="50"/>
      <c r="D628" s="50"/>
      <c r="E628" s="50"/>
    </row>
    <row r="629" spans="3:5" s="49" customFormat="1" x14ac:dyDescent="0.2">
      <c r="C629" s="50"/>
      <c r="D629" s="50"/>
      <c r="E629" s="50"/>
    </row>
    <row r="630" spans="3:5" s="49" customFormat="1" x14ac:dyDescent="0.2">
      <c r="C630" s="50"/>
      <c r="D630" s="50"/>
      <c r="E630" s="50"/>
    </row>
    <row r="631" spans="3:5" s="49" customFormat="1" x14ac:dyDescent="0.2">
      <c r="C631" s="50"/>
      <c r="D631" s="50"/>
      <c r="E631" s="50"/>
    </row>
    <row r="632" spans="3:5" s="49" customFormat="1" x14ac:dyDescent="0.2">
      <c r="C632" s="50"/>
      <c r="D632" s="50"/>
      <c r="E632" s="50"/>
    </row>
    <row r="633" spans="3:5" s="49" customFormat="1" x14ac:dyDescent="0.2">
      <c r="C633" s="50"/>
      <c r="D633" s="50"/>
      <c r="E633" s="50"/>
    </row>
    <row r="634" spans="3:5" s="49" customFormat="1" x14ac:dyDescent="0.2">
      <c r="C634" s="50"/>
      <c r="D634" s="50"/>
      <c r="E634" s="50"/>
    </row>
    <row r="635" spans="3:5" s="49" customFormat="1" x14ac:dyDescent="0.2">
      <c r="C635" s="50"/>
      <c r="D635" s="50"/>
      <c r="E635" s="50"/>
    </row>
    <row r="636" spans="3:5" s="49" customFormat="1" x14ac:dyDescent="0.2">
      <c r="C636" s="50"/>
      <c r="D636" s="50"/>
      <c r="E636" s="50"/>
    </row>
    <row r="637" spans="3:5" s="49" customFormat="1" x14ac:dyDescent="0.2">
      <c r="C637" s="50"/>
      <c r="D637" s="50"/>
      <c r="E637" s="50"/>
    </row>
    <row r="638" spans="3:5" s="49" customFormat="1" x14ac:dyDescent="0.2">
      <c r="C638" s="50"/>
      <c r="D638" s="50"/>
      <c r="E638" s="50"/>
    </row>
    <row r="639" spans="3:5" s="49" customFormat="1" x14ac:dyDescent="0.2">
      <c r="C639" s="50"/>
      <c r="D639" s="50"/>
      <c r="E639" s="50"/>
    </row>
    <row r="640" spans="3:5" s="49" customFormat="1" x14ac:dyDescent="0.2">
      <c r="C640" s="50"/>
      <c r="D640" s="50"/>
      <c r="E640" s="50"/>
    </row>
    <row r="641" spans="3:5" s="49" customFormat="1" x14ac:dyDescent="0.2">
      <c r="C641" s="50"/>
      <c r="D641" s="50"/>
      <c r="E641" s="50"/>
    </row>
    <row r="642" spans="3:5" s="49" customFormat="1" x14ac:dyDescent="0.2">
      <c r="C642" s="50"/>
      <c r="D642" s="50"/>
      <c r="E642" s="50"/>
    </row>
    <row r="643" spans="3:5" s="49" customFormat="1" x14ac:dyDescent="0.2">
      <c r="C643" s="50"/>
      <c r="D643" s="50"/>
      <c r="E643" s="50"/>
    </row>
    <row r="644" spans="3:5" s="49" customFormat="1" x14ac:dyDescent="0.2">
      <c r="C644" s="50"/>
      <c r="D644" s="50"/>
      <c r="E644" s="50"/>
    </row>
    <row r="645" spans="3:5" s="49" customFormat="1" x14ac:dyDescent="0.2">
      <c r="C645" s="50"/>
      <c r="D645" s="50"/>
      <c r="E645" s="50"/>
    </row>
    <row r="646" spans="3:5" s="49" customFormat="1" x14ac:dyDescent="0.2">
      <c r="C646" s="50"/>
      <c r="D646" s="50"/>
      <c r="E646" s="50"/>
    </row>
    <row r="647" spans="3:5" s="49" customFormat="1" x14ac:dyDescent="0.2">
      <c r="C647" s="50"/>
      <c r="D647" s="50"/>
      <c r="E647" s="50"/>
    </row>
    <row r="648" spans="3:5" s="49" customFormat="1" x14ac:dyDescent="0.2">
      <c r="C648" s="50"/>
      <c r="D648" s="50"/>
      <c r="E648" s="50"/>
    </row>
    <row r="649" spans="3:5" s="49" customFormat="1" x14ac:dyDescent="0.2">
      <c r="C649" s="50"/>
      <c r="D649" s="50"/>
      <c r="E649" s="50"/>
    </row>
    <row r="650" spans="3:5" s="49" customFormat="1" x14ac:dyDescent="0.2">
      <c r="C650" s="50"/>
      <c r="D650" s="50"/>
      <c r="E650" s="50"/>
    </row>
    <row r="651" spans="3:5" s="49" customFormat="1" x14ac:dyDescent="0.2">
      <c r="C651" s="50"/>
      <c r="D651" s="50"/>
      <c r="E651" s="50"/>
    </row>
    <row r="652" spans="3:5" s="49" customFormat="1" x14ac:dyDescent="0.2">
      <c r="C652" s="50"/>
      <c r="D652" s="50"/>
      <c r="E652" s="50"/>
    </row>
    <row r="653" spans="3:5" s="49" customFormat="1" x14ac:dyDescent="0.2">
      <c r="C653" s="50"/>
      <c r="D653" s="50"/>
      <c r="E653" s="50"/>
    </row>
    <row r="654" spans="3:5" s="49" customFormat="1" x14ac:dyDescent="0.2">
      <c r="C654" s="50"/>
      <c r="D654" s="50"/>
      <c r="E654" s="50"/>
    </row>
    <row r="655" spans="3:5" s="49" customFormat="1" x14ac:dyDescent="0.2">
      <c r="C655" s="50"/>
      <c r="D655" s="50"/>
      <c r="E655" s="50"/>
    </row>
    <row r="656" spans="3:5" s="49" customFormat="1" x14ac:dyDescent="0.2">
      <c r="C656" s="50"/>
      <c r="D656" s="50"/>
      <c r="E656" s="50"/>
    </row>
    <row r="657" spans="3:5" s="49" customFormat="1" x14ac:dyDescent="0.2">
      <c r="C657" s="50"/>
      <c r="D657" s="50"/>
      <c r="E657" s="50"/>
    </row>
    <row r="658" spans="3:5" s="49" customFormat="1" x14ac:dyDescent="0.2">
      <c r="C658" s="50"/>
      <c r="D658" s="50"/>
      <c r="E658" s="50"/>
    </row>
    <row r="659" spans="3:5" s="49" customFormat="1" x14ac:dyDescent="0.2">
      <c r="C659" s="50"/>
      <c r="D659" s="50"/>
      <c r="E659" s="50"/>
    </row>
    <row r="660" spans="3:5" s="49" customFormat="1" x14ac:dyDescent="0.2">
      <c r="C660" s="50"/>
      <c r="D660" s="50"/>
      <c r="E660" s="50"/>
    </row>
    <row r="661" spans="3:5" s="49" customFormat="1" x14ac:dyDescent="0.2">
      <c r="C661" s="50"/>
      <c r="D661" s="50"/>
      <c r="E661" s="50"/>
    </row>
    <row r="662" spans="3:5" s="49" customFormat="1" x14ac:dyDescent="0.2">
      <c r="C662" s="50"/>
      <c r="D662" s="50"/>
      <c r="E662" s="50"/>
    </row>
    <row r="663" spans="3:5" s="49" customFormat="1" x14ac:dyDescent="0.2">
      <c r="C663" s="50"/>
      <c r="D663" s="50"/>
      <c r="E663" s="50"/>
    </row>
    <row r="664" spans="3:5" s="49" customFormat="1" x14ac:dyDescent="0.2">
      <c r="C664" s="50"/>
      <c r="D664" s="50"/>
      <c r="E664" s="50"/>
    </row>
    <row r="665" spans="3:5" s="49" customFormat="1" x14ac:dyDescent="0.2">
      <c r="C665" s="50"/>
      <c r="D665" s="50"/>
      <c r="E665" s="50"/>
    </row>
    <row r="666" spans="3:5" s="49" customFormat="1" x14ac:dyDescent="0.2">
      <c r="C666" s="50"/>
      <c r="D666" s="50"/>
      <c r="E666" s="50"/>
    </row>
    <row r="667" spans="3:5" s="49" customFormat="1" x14ac:dyDescent="0.2">
      <c r="C667" s="50"/>
      <c r="D667" s="50"/>
      <c r="E667" s="50"/>
    </row>
    <row r="668" spans="3:5" s="49" customFormat="1" x14ac:dyDescent="0.2">
      <c r="C668" s="50"/>
      <c r="D668" s="50"/>
      <c r="E668" s="50"/>
    </row>
    <row r="669" spans="3:5" s="49" customFormat="1" x14ac:dyDescent="0.2">
      <c r="C669" s="50"/>
      <c r="D669" s="50"/>
      <c r="E669" s="50"/>
    </row>
    <row r="670" spans="3:5" s="49" customFormat="1" x14ac:dyDescent="0.2">
      <c r="C670" s="50"/>
      <c r="D670" s="50"/>
      <c r="E670" s="50"/>
    </row>
    <row r="671" spans="3:5" s="49" customFormat="1" x14ac:dyDescent="0.2">
      <c r="C671" s="50"/>
      <c r="D671" s="50"/>
      <c r="E671" s="50"/>
    </row>
    <row r="672" spans="3:5" s="49" customFormat="1" x14ac:dyDescent="0.2">
      <c r="C672" s="50"/>
      <c r="D672" s="50"/>
      <c r="E672" s="50"/>
    </row>
    <row r="673" spans="3:5" s="49" customFormat="1" x14ac:dyDescent="0.2">
      <c r="C673" s="50"/>
      <c r="D673" s="50"/>
      <c r="E673" s="50"/>
    </row>
    <row r="674" spans="3:5" s="49" customFormat="1" x14ac:dyDescent="0.2">
      <c r="C674" s="50"/>
      <c r="D674" s="50"/>
      <c r="E674" s="50"/>
    </row>
    <row r="675" spans="3:5" s="49" customFormat="1" x14ac:dyDescent="0.2">
      <c r="C675" s="50"/>
      <c r="D675" s="50"/>
      <c r="E675" s="50"/>
    </row>
    <row r="676" spans="3:5" s="49" customFormat="1" x14ac:dyDescent="0.2">
      <c r="C676" s="50"/>
      <c r="D676" s="50"/>
      <c r="E676" s="50"/>
    </row>
    <row r="677" spans="3:5" s="49" customFormat="1" x14ac:dyDescent="0.2">
      <c r="C677" s="50"/>
      <c r="D677" s="50"/>
      <c r="E677" s="50"/>
    </row>
    <row r="678" spans="3:5" s="49" customFormat="1" x14ac:dyDescent="0.2">
      <c r="C678" s="50"/>
      <c r="D678" s="50"/>
      <c r="E678" s="50"/>
    </row>
    <row r="679" spans="3:5" s="49" customFormat="1" x14ac:dyDescent="0.2">
      <c r="C679" s="50"/>
      <c r="D679" s="50"/>
      <c r="E679" s="50"/>
    </row>
    <row r="680" spans="3:5" s="49" customFormat="1" x14ac:dyDescent="0.2">
      <c r="C680" s="50"/>
      <c r="D680" s="50"/>
      <c r="E680" s="50"/>
    </row>
    <row r="681" spans="3:5" s="49" customFormat="1" x14ac:dyDescent="0.2">
      <c r="C681" s="50"/>
      <c r="D681" s="50"/>
      <c r="E681" s="50"/>
    </row>
    <row r="682" spans="3:5" s="49" customFormat="1" x14ac:dyDescent="0.2">
      <c r="C682" s="50"/>
      <c r="D682" s="50"/>
      <c r="E682" s="50"/>
    </row>
    <row r="683" spans="3:5" s="49" customFormat="1" x14ac:dyDescent="0.2">
      <c r="C683" s="50"/>
      <c r="D683" s="50"/>
      <c r="E683" s="50"/>
    </row>
    <row r="684" spans="3:5" s="49" customFormat="1" x14ac:dyDescent="0.2">
      <c r="C684" s="50"/>
      <c r="D684" s="50"/>
      <c r="E684" s="50"/>
    </row>
    <row r="685" spans="3:5" s="49" customFormat="1" x14ac:dyDescent="0.2">
      <c r="C685" s="50"/>
      <c r="D685" s="50"/>
      <c r="E685" s="50"/>
    </row>
    <row r="686" spans="3:5" s="49" customFormat="1" x14ac:dyDescent="0.2">
      <c r="C686" s="50"/>
      <c r="D686" s="50"/>
      <c r="E686" s="50"/>
    </row>
    <row r="687" spans="3:5" s="49" customFormat="1" x14ac:dyDescent="0.2">
      <c r="C687" s="50"/>
      <c r="D687" s="50"/>
      <c r="E687" s="50"/>
    </row>
    <row r="688" spans="3:5" s="49" customFormat="1" x14ac:dyDescent="0.2">
      <c r="C688" s="50"/>
      <c r="D688" s="50"/>
      <c r="E688" s="50"/>
    </row>
    <row r="689" spans="3:5" s="49" customFormat="1" x14ac:dyDescent="0.2">
      <c r="C689" s="50"/>
      <c r="D689" s="50"/>
      <c r="E689" s="50"/>
    </row>
    <row r="690" spans="3:5" s="49" customFormat="1" x14ac:dyDescent="0.2">
      <c r="C690" s="50"/>
      <c r="D690" s="50"/>
      <c r="E690" s="50"/>
    </row>
    <row r="691" spans="3:5" s="49" customFormat="1" x14ac:dyDescent="0.2">
      <c r="C691" s="50"/>
      <c r="D691" s="50"/>
      <c r="E691" s="50"/>
    </row>
    <row r="692" spans="3:5" s="49" customFormat="1" x14ac:dyDescent="0.2">
      <c r="C692" s="50"/>
      <c r="D692" s="50"/>
      <c r="E692" s="50"/>
    </row>
    <row r="693" spans="3:5" s="49" customFormat="1" x14ac:dyDescent="0.2">
      <c r="C693" s="50"/>
      <c r="D693" s="50"/>
      <c r="E693" s="50"/>
    </row>
    <row r="694" spans="3:5" s="49" customFormat="1" x14ac:dyDescent="0.2">
      <c r="C694" s="50"/>
      <c r="D694" s="50"/>
      <c r="E694" s="50"/>
    </row>
    <row r="695" spans="3:5" s="49" customFormat="1" x14ac:dyDescent="0.2">
      <c r="C695" s="50"/>
      <c r="D695" s="50"/>
      <c r="E695" s="50"/>
    </row>
    <row r="696" spans="3:5" s="49" customFormat="1" x14ac:dyDescent="0.2">
      <c r="C696" s="50"/>
      <c r="D696" s="50"/>
      <c r="E696" s="50"/>
    </row>
    <row r="697" spans="3:5" s="49" customFormat="1" x14ac:dyDescent="0.2">
      <c r="C697" s="50"/>
      <c r="D697" s="50"/>
      <c r="E697" s="50"/>
    </row>
    <row r="698" spans="3:5" s="49" customFormat="1" x14ac:dyDescent="0.2">
      <c r="C698" s="50"/>
      <c r="D698" s="50"/>
      <c r="E698" s="50"/>
    </row>
    <row r="699" spans="3:5" s="49" customFormat="1" x14ac:dyDescent="0.2">
      <c r="C699" s="50"/>
      <c r="D699" s="50"/>
      <c r="E699" s="50"/>
    </row>
    <row r="700" spans="3:5" s="49" customFormat="1" x14ac:dyDescent="0.2">
      <c r="C700" s="50"/>
      <c r="D700" s="50"/>
      <c r="E700" s="50"/>
    </row>
    <row r="701" spans="3:5" s="49" customFormat="1" x14ac:dyDescent="0.2">
      <c r="C701" s="50"/>
      <c r="D701" s="50"/>
      <c r="E701" s="50"/>
    </row>
    <row r="702" spans="3:5" s="49" customFormat="1" x14ac:dyDescent="0.2">
      <c r="C702" s="50"/>
      <c r="D702" s="50"/>
      <c r="E702" s="50"/>
    </row>
    <row r="703" spans="3:5" s="49" customFormat="1" x14ac:dyDescent="0.2">
      <c r="C703" s="50"/>
      <c r="D703" s="50"/>
      <c r="E703" s="50"/>
    </row>
    <row r="704" spans="3:5" s="49" customFormat="1" x14ac:dyDescent="0.2">
      <c r="C704" s="50"/>
      <c r="D704" s="50"/>
      <c r="E704" s="50"/>
    </row>
    <row r="705" spans="3:5" s="49" customFormat="1" x14ac:dyDescent="0.2">
      <c r="C705" s="50"/>
      <c r="D705" s="50"/>
      <c r="E705" s="50"/>
    </row>
    <row r="706" spans="3:5" s="49" customFormat="1" x14ac:dyDescent="0.2">
      <c r="C706" s="50"/>
      <c r="D706" s="50"/>
      <c r="E706" s="50"/>
    </row>
    <row r="707" spans="3:5" s="49" customFormat="1" x14ac:dyDescent="0.2">
      <c r="C707" s="50"/>
      <c r="D707" s="50"/>
      <c r="E707" s="50"/>
    </row>
    <row r="708" spans="3:5" s="49" customFormat="1" x14ac:dyDescent="0.2">
      <c r="C708" s="50"/>
      <c r="D708" s="50"/>
      <c r="E708" s="50"/>
    </row>
    <row r="709" spans="3:5" s="49" customFormat="1" x14ac:dyDescent="0.2">
      <c r="C709" s="50"/>
      <c r="D709" s="50"/>
      <c r="E709" s="50"/>
    </row>
    <row r="710" spans="3:5" s="49" customFormat="1" x14ac:dyDescent="0.2">
      <c r="C710" s="50"/>
      <c r="D710" s="50"/>
      <c r="E710" s="50"/>
    </row>
    <row r="711" spans="3:5" s="49" customFormat="1" x14ac:dyDescent="0.2">
      <c r="C711" s="50"/>
      <c r="D711" s="50"/>
      <c r="E711" s="50"/>
    </row>
    <row r="712" spans="3:5" s="49" customFormat="1" x14ac:dyDescent="0.2">
      <c r="C712" s="50"/>
      <c r="D712" s="50"/>
      <c r="E712" s="50"/>
    </row>
    <row r="713" spans="3:5" s="49" customFormat="1" x14ac:dyDescent="0.2">
      <c r="C713" s="50"/>
      <c r="D713" s="50"/>
      <c r="E713" s="50"/>
    </row>
    <row r="714" spans="3:5" s="49" customFormat="1" x14ac:dyDescent="0.2">
      <c r="C714" s="50"/>
      <c r="D714" s="50"/>
      <c r="E714" s="50"/>
    </row>
    <row r="715" spans="3:5" s="49" customFormat="1" x14ac:dyDescent="0.2">
      <c r="C715" s="50"/>
      <c r="D715" s="50"/>
      <c r="E715" s="50"/>
    </row>
    <row r="716" spans="3:5" s="49" customFormat="1" x14ac:dyDescent="0.2">
      <c r="C716" s="50"/>
      <c r="D716" s="50"/>
      <c r="E716" s="50"/>
    </row>
    <row r="717" spans="3:5" s="49" customFormat="1" x14ac:dyDescent="0.2">
      <c r="C717" s="50"/>
      <c r="D717" s="50"/>
      <c r="E717" s="50"/>
    </row>
    <row r="718" spans="3:5" s="49" customFormat="1" x14ac:dyDescent="0.2">
      <c r="C718" s="50"/>
      <c r="D718" s="50"/>
      <c r="E718" s="50"/>
    </row>
    <row r="719" spans="3:5" s="49" customFormat="1" x14ac:dyDescent="0.2">
      <c r="C719" s="50"/>
      <c r="D719" s="50"/>
      <c r="E719" s="50"/>
    </row>
    <row r="720" spans="3:5" s="49" customFormat="1" x14ac:dyDescent="0.2">
      <c r="C720" s="50"/>
      <c r="D720" s="50"/>
      <c r="E720" s="50"/>
    </row>
    <row r="721" spans="3:5" s="49" customFormat="1" x14ac:dyDescent="0.2">
      <c r="C721" s="50"/>
      <c r="D721" s="50"/>
      <c r="E721" s="50"/>
    </row>
    <row r="722" spans="3:5" s="49" customFormat="1" x14ac:dyDescent="0.2">
      <c r="C722" s="50"/>
      <c r="D722" s="50"/>
      <c r="E722" s="50"/>
    </row>
    <row r="723" spans="3:5" s="49" customFormat="1" x14ac:dyDescent="0.2">
      <c r="C723" s="50"/>
      <c r="D723" s="50"/>
      <c r="E723" s="50"/>
    </row>
    <row r="724" spans="3:5" s="49" customFormat="1" x14ac:dyDescent="0.2">
      <c r="C724" s="50"/>
      <c r="D724" s="50"/>
      <c r="E724" s="50"/>
    </row>
    <row r="725" spans="3:5" s="49" customFormat="1" x14ac:dyDescent="0.2">
      <c r="C725" s="50"/>
      <c r="D725" s="50"/>
      <c r="E725" s="50"/>
    </row>
    <row r="726" spans="3:5" s="49" customFormat="1" x14ac:dyDescent="0.2">
      <c r="C726" s="50"/>
      <c r="D726" s="50"/>
      <c r="E726" s="50"/>
    </row>
    <row r="727" spans="3:5" s="49" customFormat="1" x14ac:dyDescent="0.2">
      <c r="C727" s="50"/>
      <c r="D727" s="50"/>
      <c r="E727" s="50"/>
    </row>
    <row r="728" spans="3:5" s="49" customFormat="1" x14ac:dyDescent="0.2">
      <c r="C728" s="50"/>
      <c r="D728" s="50"/>
      <c r="E728" s="50"/>
    </row>
    <row r="729" spans="3:5" s="49" customFormat="1" x14ac:dyDescent="0.2">
      <c r="C729" s="50"/>
      <c r="D729" s="50"/>
      <c r="E729" s="50"/>
    </row>
    <row r="730" spans="3:5" s="49" customFormat="1" x14ac:dyDescent="0.2">
      <c r="C730" s="50"/>
      <c r="D730" s="50"/>
      <c r="E730" s="50"/>
    </row>
    <row r="731" spans="3:5" s="49" customFormat="1" x14ac:dyDescent="0.2">
      <c r="C731" s="50"/>
      <c r="D731" s="50"/>
      <c r="E731" s="50"/>
    </row>
    <row r="732" spans="3:5" s="49" customFormat="1" x14ac:dyDescent="0.2">
      <c r="C732" s="50"/>
      <c r="D732" s="50"/>
      <c r="E732" s="50"/>
    </row>
    <row r="733" spans="3:5" s="49" customFormat="1" x14ac:dyDescent="0.2">
      <c r="C733" s="50"/>
      <c r="D733" s="50"/>
      <c r="E733" s="50"/>
    </row>
    <row r="734" spans="3:5" s="49" customFormat="1" x14ac:dyDescent="0.2">
      <c r="C734" s="50"/>
      <c r="D734" s="50"/>
      <c r="E734" s="50"/>
    </row>
    <row r="735" spans="3:5" s="49" customFormat="1" x14ac:dyDescent="0.2">
      <c r="C735" s="50"/>
      <c r="D735" s="50"/>
      <c r="E735" s="50"/>
    </row>
    <row r="736" spans="3:5" s="49" customFormat="1" x14ac:dyDescent="0.2">
      <c r="C736" s="50"/>
      <c r="D736" s="50"/>
      <c r="E736" s="50"/>
    </row>
    <row r="737" spans="3:5" s="49" customFormat="1" x14ac:dyDescent="0.2">
      <c r="C737" s="50"/>
      <c r="D737" s="50"/>
      <c r="E737" s="50"/>
    </row>
    <row r="738" spans="3:5" s="49" customFormat="1" x14ac:dyDescent="0.2">
      <c r="C738" s="50"/>
      <c r="D738" s="50"/>
      <c r="E738" s="50"/>
    </row>
    <row r="739" spans="3:5" s="49" customFormat="1" x14ac:dyDescent="0.2">
      <c r="C739" s="50"/>
      <c r="D739" s="50"/>
      <c r="E739" s="50"/>
    </row>
    <row r="740" spans="3:5" s="49" customFormat="1" x14ac:dyDescent="0.2">
      <c r="C740" s="50"/>
      <c r="D740" s="50"/>
      <c r="E740" s="50"/>
    </row>
    <row r="741" spans="3:5" s="49" customFormat="1" x14ac:dyDescent="0.2">
      <c r="C741" s="50"/>
      <c r="D741" s="50"/>
      <c r="E741" s="50"/>
    </row>
    <row r="742" spans="3:5" s="49" customFormat="1" x14ac:dyDescent="0.2">
      <c r="C742" s="50"/>
      <c r="D742" s="50"/>
      <c r="E742" s="50"/>
    </row>
    <row r="743" spans="3:5" s="49" customFormat="1" x14ac:dyDescent="0.2">
      <c r="C743" s="50"/>
      <c r="D743" s="50"/>
      <c r="E743" s="50"/>
    </row>
    <row r="744" spans="3:5" s="49" customFormat="1" x14ac:dyDescent="0.2">
      <c r="C744" s="50"/>
      <c r="D744" s="50"/>
      <c r="E744" s="50"/>
    </row>
    <row r="745" spans="3:5" s="49" customFormat="1" x14ac:dyDescent="0.2">
      <c r="C745" s="50"/>
      <c r="D745" s="50"/>
      <c r="E745" s="50"/>
    </row>
    <row r="746" spans="3:5" s="49" customFormat="1" x14ac:dyDescent="0.2">
      <c r="C746" s="50"/>
      <c r="D746" s="50"/>
      <c r="E746" s="50"/>
    </row>
    <row r="747" spans="3:5" s="49" customFormat="1" x14ac:dyDescent="0.2">
      <c r="C747" s="50"/>
      <c r="D747" s="50"/>
      <c r="E747" s="50"/>
    </row>
    <row r="748" spans="3:5" s="49" customFormat="1" x14ac:dyDescent="0.2">
      <c r="C748" s="50"/>
      <c r="D748" s="50"/>
      <c r="E748" s="50"/>
    </row>
    <row r="749" spans="3:5" s="49" customFormat="1" x14ac:dyDescent="0.2">
      <c r="C749" s="50"/>
      <c r="D749" s="50"/>
      <c r="E749" s="50"/>
    </row>
    <row r="750" spans="3:5" s="49" customFormat="1" x14ac:dyDescent="0.2">
      <c r="C750" s="50"/>
      <c r="D750" s="50"/>
      <c r="E750" s="50"/>
    </row>
    <row r="751" spans="3:5" s="49" customFormat="1" x14ac:dyDescent="0.2">
      <c r="C751" s="50"/>
      <c r="D751" s="50"/>
      <c r="E751" s="50"/>
    </row>
    <row r="752" spans="3:5" s="49" customFormat="1" x14ac:dyDescent="0.2">
      <c r="C752" s="50"/>
      <c r="D752" s="50"/>
      <c r="E752" s="50"/>
    </row>
    <row r="753" spans="3:5" s="49" customFormat="1" x14ac:dyDescent="0.2">
      <c r="C753" s="50"/>
      <c r="D753" s="50"/>
      <c r="E753" s="50"/>
    </row>
    <row r="754" spans="3:5" s="49" customFormat="1" x14ac:dyDescent="0.2">
      <c r="C754" s="50"/>
      <c r="D754" s="50"/>
      <c r="E754" s="50"/>
    </row>
    <row r="755" spans="3:5" s="49" customFormat="1" x14ac:dyDescent="0.2">
      <c r="C755" s="50"/>
      <c r="D755" s="50"/>
      <c r="E755" s="50"/>
    </row>
    <row r="756" spans="3:5" s="49" customFormat="1" x14ac:dyDescent="0.2">
      <c r="C756" s="50"/>
      <c r="D756" s="50"/>
      <c r="E756" s="50"/>
    </row>
    <row r="757" spans="3:5" s="49" customFormat="1" x14ac:dyDescent="0.2">
      <c r="C757" s="50"/>
      <c r="D757" s="50"/>
      <c r="E757" s="50"/>
    </row>
    <row r="758" spans="3:5" s="49" customFormat="1" x14ac:dyDescent="0.2">
      <c r="C758" s="50"/>
      <c r="D758" s="50"/>
      <c r="E758" s="50"/>
    </row>
    <row r="759" spans="3:5" s="49" customFormat="1" x14ac:dyDescent="0.2">
      <c r="C759" s="50"/>
      <c r="D759" s="50"/>
      <c r="E759" s="50"/>
    </row>
    <row r="760" spans="3:5" s="49" customFormat="1" x14ac:dyDescent="0.2">
      <c r="C760" s="50"/>
      <c r="D760" s="50"/>
      <c r="E760" s="50"/>
    </row>
    <row r="761" spans="3:5" s="49" customFormat="1" x14ac:dyDescent="0.2">
      <c r="C761" s="50"/>
      <c r="D761" s="50"/>
      <c r="E761" s="50"/>
    </row>
    <row r="762" spans="3:5" s="49" customFormat="1" x14ac:dyDescent="0.2">
      <c r="C762" s="50"/>
      <c r="D762" s="50"/>
      <c r="E762" s="50"/>
    </row>
    <row r="763" spans="3:5" s="49" customFormat="1" x14ac:dyDescent="0.2">
      <c r="C763" s="50"/>
      <c r="D763" s="50"/>
      <c r="E763" s="50"/>
    </row>
    <row r="764" spans="3:5" s="49" customFormat="1" x14ac:dyDescent="0.2">
      <c r="C764" s="50"/>
      <c r="D764" s="50"/>
      <c r="E764" s="50"/>
    </row>
    <row r="765" spans="3:5" s="49" customFormat="1" x14ac:dyDescent="0.2">
      <c r="C765" s="50"/>
      <c r="D765" s="50"/>
      <c r="E765" s="50"/>
    </row>
    <row r="766" spans="3:5" s="49" customFormat="1" x14ac:dyDescent="0.2">
      <c r="C766" s="50"/>
      <c r="D766" s="50"/>
      <c r="E766" s="50"/>
    </row>
    <row r="767" spans="3:5" s="49" customFormat="1" x14ac:dyDescent="0.2">
      <c r="C767" s="50"/>
      <c r="D767" s="50"/>
      <c r="E767" s="50"/>
    </row>
    <row r="768" spans="3:5" s="49" customFormat="1" x14ac:dyDescent="0.2">
      <c r="C768" s="50"/>
      <c r="D768" s="50"/>
      <c r="E768" s="50"/>
    </row>
    <row r="769" spans="3:5" s="49" customFormat="1" x14ac:dyDescent="0.2">
      <c r="C769" s="50"/>
      <c r="D769" s="50"/>
      <c r="E769" s="50"/>
    </row>
    <row r="770" spans="3:5" s="49" customFormat="1" x14ac:dyDescent="0.2">
      <c r="C770" s="50"/>
      <c r="D770" s="50"/>
      <c r="E770" s="50"/>
    </row>
    <row r="771" spans="3:5" s="49" customFormat="1" x14ac:dyDescent="0.2">
      <c r="C771" s="50"/>
      <c r="D771" s="50"/>
      <c r="E771" s="50"/>
    </row>
    <row r="772" spans="3:5" s="49" customFormat="1" x14ac:dyDescent="0.2">
      <c r="C772" s="50"/>
      <c r="D772" s="50"/>
      <c r="E772" s="50"/>
    </row>
    <row r="773" spans="3:5" s="49" customFormat="1" x14ac:dyDescent="0.2">
      <c r="C773" s="50"/>
      <c r="D773" s="50"/>
      <c r="E773" s="50"/>
    </row>
    <row r="774" spans="3:5" s="49" customFormat="1" x14ac:dyDescent="0.2">
      <c r="C774" s="50"/>
      <c r="D774" s="50"/>
      <c r="E774" s="50"/>
    </row>
    <row r="775" spans="3:5" s="49" customFormat="1" x14ac:dyDescent="0.2">
      <c r="C775" s="50"/>
      <c r="D775" s="50"/>
      <c r="E775" s="50"/>
    </row>
    <row r="776" spans="3:5" s="49" customFormat="1" x14ac:dyDescent="0.2">
      <c r="C776" s="50"/>
      <c r="D776" s="50"/>
      <c r="E776" s="50"/>
    </row>
    <row r="777" spans="3:5" s="49" customFormat="1" x14ac:dyDescent="0.2">
      <c r="C777" s="50"/>
      <c r="D777" s="50"/>
      <c r="E777" s="50"/>
    </row>
    <row r="778" spans="3:5" s="49" customFormat="1" x14ac:dyDescent="0.2">
      <c r="C778" s="50"/>
      <c r="D778" s="50"/>
      <c r="E778" s="50"/>
    </row>
  </sheetData>
  <mergeCells count="38">
    <mergeCell ref="D1:H1"/>
    <mergeCell ref="C2:N2"/>
    <mergeCell ref="C3:N3"/>
    <mergeCell ref="A5:B5"/>
    <mergeCell ref="C5:N5"/>
    <mergeCell ref="A114:B114"/>
    <mergeCell ref="A16:A17"/>
    <mergeCell ref="B16:B17"/>
    <mergeCell ref="C16:C17"/>
    <mergeCell ref="A111:B111"/>
    <mergeCell ref="A7:B7"/>
    <mergeCell ref="A6:B6"/>
    <mergeCell ref="N12:O12"/>
    <mergeCell ref="C10:N10"/>
    <mergeCell ref="A12:G12"/>
    <mergeCell ref="K12:M12"/>
    <mergeCell ref="C6:N6"/>
    <mergeCell ref="A11:B11"/>
    <mergeCell ref="C11:N11"/>
    <mergeCell ref="A8:B8"/>
    <mergeCell ref="C7:N7"/>
    <mergeCell ref="C8:N8"/>
    <mergeCell ref="A9:B9"/>
    <mergeCell ref="C9:N9"/>
    <mergeCell ref="A10:B10"/>
    <mergeCell ref="O14:P14"/>
    <mergeCell ref="D16:D17"/>
    <mergeCell ref="G111:H111"/>
    <mergeCell ref="D111:E111"/>
    <mergeCell ref="I111:M111"/>
    <mergeCell ref="N111:O111"/>
    <mergeCell ref="C109:K109"/>
    <mergeCell ref="C107:K107"/>
    <mergeCell ref="C108:K108"/>
    <mergeCell ref="I14:K14"/>
    <mergeCell ref="E16:E17"/>
    <mergeCell ref="F16:K16"/>
    <mergeCell ref="L16:P16"/>
  </mergeCells>
  <phoneticPr fontId="0" type="noConversion"/>
  <pageMargins left="0.35" right="0.56000000000000005" top="0.52" bottom="0.51" header="0.5" footer="0.52"/>
  <pageSetup paperSize="9" scale="96" orientation="landscape" horizontalDpi="4294967295" r:id="rId1"/>
  <headerFooter alignWithMargins="0"/>
  <rowBreaks count="1" manualBreakCount="1">
    <brk id="86" max="1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98"/>
  <sheetViews>
    <sheetView zoomScale="130" zoomScaleNormal="130" zoomScaleSheetLayoutView="100" workbookViewId="0">
      <selection activeCell="C7" sqref="C7:N7"/>
    </sheetView>
  </sheetViews>
  <sheetFormatPr defaultRowHeight="12.75" x14ac:dyDescent="0.2"/>
  <cols>
    <col min="1" max="1" width="4.140625" style="54" customWidth="1"/>
    <col min="2" max="2" width="11.7109375" style="83" customWidth="1"/>
    <col min="3" max="3" width="32.28515625" style="68" customWidth="1"/>
    <col min="4" max="4" width="5.42578125" style="68" customWidth="1"/>
    <col min="5" max="5" width="7.28515625" style="68" customWidth="1"/>
    <col min="6" max="6" width="5.7109375" style="83" customWidth="1"/>
    <col min="7" max="7" width="5.42578125" style="54" customWidth="1"/>
    <col min="8" max="9" width="6.7109375" style="54" customWidth="1"/>
    <col min="10" max="10" width="6" style="54" customWidth="1"/>
    <col min="11" max="11" width="7" style="54" customWidth="1"/>
    <col min="12" max="13" width="8.28515625" style="54" customWidth="1"/>
    <col min="14" max="14" width="8.42578125" style="54" customWidth="1"/>
    <col min="15" max="15" width="8.140625" style="54" customWidth="1"/>
    <col min="16" max="16" width="9.85546875" style="54" customWidth="1"/>
    <col min="17" max="16384" width="9.140625" style="54"/>
  </cols>
  <sheetData>
    <row r="1" spans="1:16" s="49" customFormat="1" ht="18" customHeight="1" x14ac:dyDescent="0.2">
      <c r="C1" s="50"/>
      <c r="D1" s="50"/>
      <c r="E1" s="50"/>
      <c r="O1" s="267" t="s">
        <v>40</v>
      </c>
      <c r="P1" s="267"/>
    </row>
    <row r="2" spans="1:16" s="49" customFormat="1" ht="18" customHeight="1" x14ac:dyDescent="0.2">
      <c r="C2" s="50"/>
      <c r="D2" s="278" t="s">
        <v>41</v>
      </c>
      <c r="E2" s="278"/>
      <c r="F2" s="278"/>
      <c r="G2" s="278"/>
      <c r="H2" s="278"/>
      <c r="I2" s="51" t="s">
        <v>137</v>
      </c>
    </row>
    <row r="3" spans="1:16" s="49" customFormat="1" ht="18" customHeight="1" x14ac:dyDescent="0.2">
      <c r="C3" s="279" t="s">
        <v>232</v>
      </c>
      <c r="D3" s="279"/>
      <c r="E3" s="279"/>
      <c r="F3" s="279"/>
      <c r="G3" s="279"/>
      <c r="H3" s="279"/>
      <c r="I3" s="279"/>
      <c r="J3" s="279"/>
      <c r="K3" s="279"/>
      <c r="L3" s="279"/>
      <c r="M3" s="279"/>
      <c r="N3" s="279"/>
    </row>
    <row r="4" spans="1:16" s="49" customFormat="1" ht="12.75" customHeight="1" x14ac:dyDescent="0.2">
      <c r="C4" s="280" t="s">
        <v>25</v>
      </c>
      <c r="D4" s="280"/>
      <c r="E4" s="280"/>
      <c r="F4" s="280"/>
      <c r="G4" s="280"/>
      <c r="H4" s="280"/>
      <c r="I4" s="280"/>
      <c r="J4" s="280"/>
      <c r="K4" s="280"/>
      <c r="L4" s="280"/>
      <c r="M4" s="280"/>
      <c r="N4" s="280"/>
    </row>
    <row r="5" spans="1:16" s="49" customFormat="1" ht="12.75" customHeight="1" x14ac:dyDescent="0.2"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</row>
    <row r="6" spans="1:16" s="49" customFormat="1" ht="29.25" customHeight="1" x14ac:dyDescent="0.2">
      <c r="A6" s="273" t="s">
        <v>2</v>
      </c>
      <c r="B6" s="273"/>
      <c r="C6" s="281" t="str">
        <f>KOPS!D6</f>
        <v>Jelgavas pilsētas pašvaldības izglītības iestādes “Jelgavas 5. vidusskola”</v>
      </c>
      <c r="D6" s="281"/>
      <c r="E6" s="281"/>
      <c r="F6" s="281"/>
      <c r="G6" s="281"/>
      <c r="H6" s="281"/>
      <c r="I6" s="281"/>
      <c r="J6" s="281"/>
      <c r="K6" s="281"/>
      <c r="L6" s="281"/>
      <c r="M6" s="281"/>
      <c r="N6" s="281"/>
    </row>
    <row r="7" spans="1:16" s="49" customFormat="1" ht="29.25" customHeight="1" x14ac:dyDescent="0.2">
      <c r="A7" s="273" t="s">
        <v>3</v>
      </c>
      <c r="B7" s="273"/>
      <c r="C7" s="281" t="str">
        <f>KOPS!D7</f>
        <v xml:space="preserve">Jelgavas pilsētas pašvaldības izglītības iestādes “Jelgavas 5. vidusskolas” telpu vienkāršota atjaunošana </v>
      </c>
      <c r="D7" s="281"/>
      <c r="E7" s="281"/>
      <c r="F7" s="281"/>
      <c r="G7" s="281"/>
      <c r="H7" s="281"/>
      <c r="I7" s="281"/>
      <c r="J7" s="281"/>
      <c r="K7" s="281"/>
      <c r="L7" s="281"/>
      <c r="M7" s="281"/>
      <c r="N7" s="281"/>
    </row>
    <row r="8" spans="1:16" s="49" customFormat="1" ht="18.75" customHeight="1" x14ac:dyDescent="0.2">
      <c r="A8" s="273" t="s">
        <v>4</v>
      </c>
      <c r="B8" s="273"/>
      <c r="C8" s="281" t="str">
        <f>PBK!C15</f>
        <v>Aspazijas iela 20, Jelgava</v>
      </c>
      <c r="D8" s="281"/>
      <c r="E8" s="281"/>
      <c r="F8" s="281"/>
      <c r="G8" s="281"/>
      <c r="H8" s="281"/>
      <c r="I8" s="281"/>
      <c r="J8" s="281"/>
      <c r="K8" s="281"/>
      <c r="L8" s="281"/>
      <c r="M8" s="281"/>
      <c r="N8" s="281"/>
    </row>
    <row r="9" spans="1:16" s="49" customFormat="1" ht="18.75" customHeight="1" x14ac:dyDescent="0.2">
      <c r="A9" s="273" t="s">
        <v>12</v>
      </c>
      <c r="B9" s="273"/>
      <c r="C9" s="281" t="str">
        <f>PBK!C16</f>
        <v>Jelgavas pilsētas pašvaldības izglītības iestādes “Jelgavas 5. vidusskola”</v>
      </c>
      <c r="D9" s="281"/>
      <c r="E9" s="281"/>
      <c r="F9" s="281"/>
      <c r="G9" s="281"/>
      <c r="H9" s="281"/>
      <c r="I9" s="281"/>
      <c r="J9" s="281"/>
      <c r="K9" s="281"/>
      <c r="L9" s="281"/>
      <c r="M9" s="281"/>
      <c r="N9" s="281"/>
    </row>
    <row r="10" spans="1:16" s="49" customFormat="1" ht="18.75" customHeight="1" x14ac:dyDescent="0.2">
      <c r="A10" s="273" t="s">
        <v>5</v>
      </c>
      <c r="B10" s="273"/>
      <c r="C10" s="281"/>
      <c r="D10" s="281"/>
      <c r="E10" s="281"/>
      <c r="F10" s="281"/>
      <c r="G10" s="281"/>
      <c r="H10" s="281"/>
      <c r="I10" s="281"/>
      <c r="J10" s="281"/>
      <c r="K10" s="281"/>
      <c r="L10" s="281"/>
      <c r="M10" s="281"/>
      <c r="N10" s="281"/>
    </row>
    <row r="11" spans="1:16" s="49" customFormat="1" ht="18.75" customHeight="1" x14ac:dyDescent="0.2">
      <c r="A11" s="273" t="s">
        <v>13</v>
      </c>
      <c r="B11" s="273"/>
      <c r="C11" s="281"/>
      <c r="D11" s="281"/>
      <c r="E11" s="281"/>
      <c r="F11" s="281"/>
      <c r="G11" s="281"/>
      <c r="H11" s="281"/>
      <c r="I11" s="281"/>
      <c r="J11" s="281"/>
      <c r="K11" s="281"/>
      <c r="L11" s="281"/>
      <c r="M11" s="281"/>
      <c r="N11" s="281"/>
    </row>
    <row r="12" spans="1:16" s="49" customFormat="1" ht="18.75" customHeight="1" x14ac:dyDescent="0.2">
      <c r="A12" s="273"/>
      <c r="B12" s="273"/>
      <c r="C12" s="274"/>
      <c r="D12" s="274"/>
      <c r="E12" s="274"/>
      <c r="F12" s="274"/>
      <c r="G12" s="274"/>
      <c r="H12" s="274"/>
      <c r="I12" s="274"/>
      <c r="J12" s="274"/>
      <c r="K12" s="274"/>
      <c r="L12" s="274"/>
      <c r="M12" s="274"/>
      <c r="N12" s="274"/>
    </row>
    <row r="13" spans="1:16" s="49" customFormat="1" ht="17.25" customHeight="1" x14ac:dyDescent="0.2">
      <c r="A13" s="273" t="s">
        <v>352</v>
      </c>
      <c r="B13" s="273"/>
      <c r="C13" s="273"/>
      <c r="D13" s="273"/>
      <c r="E13" s="273"/>
      <c r="F13" s="273"/>
      <c r="G13" s="273"/>
      <c r="H13" s="53"/>
      <c r="I13" s="53"/>
      <c r="J13" s="53"/>
      <c r="K13" s="274" t="s">
        <v>42</v>
      </c>
      <c r="L13" s="274"/>
      <c r="M13" s="274"/>
      <c r="N13" s="282">
        <f>P29</f>
        <v>0</v>
      </c>
      <c r="O13" s="274"/>
      <c r="P13" s="51" t="s">
        <v>79</v>
      </c>
    </row>
    <row r="14" spans="1:16" x14ac:dyDescent="0.2">
      <c r="B14" s="54"/>
      <c r="C14" s="54"/>
      <c r="D14" s="54"/>
      <c r="E14" s="54"/>
      <c r="F14" s="54"/>
    </row>
    <row r="15" spans="1:16" x14ac:dyDescent="0.2">
      <c r="B15" s="54"/>
      <c r="C15" s="54"/>
      <c r="D15" s="54"/>
      <c r="E15" s="54"/>
      <c r="F15" s="54"/>
      <c r="I15" s="275" t="s">
        <v>43</v>
      </c>
      <c r="J15" s="275"/>
      <c r="K15" s="275"/>
      <c r="L15" s="55">
        <v>2016</v>
      </c>
      <c r="M15" s="55" t="s">
        <v>44</v>
      </c>
      <c r="N15" s="55"/>
      <c r="O15" s="292"/>
      <c r="P15" s="292"/>
    </row>
    <row r="16" spans="1:16" ht="13.5" thickBot="1" x14ac:dyDescent="0.25">
      <c r="B16" s="54"/>
      <c r="C16" s="54"/>
      <c r="D16" s="54"/>
      <c r="E16" s="54"/>
      <c r="F16" s="54"/>
    </row>
    <row r="17" spans="1:19" s="116" customFormat="1" ht="13.5" customHeight="1" x14ac:dyDescent="0.2">
      <c r="A17" s="283" t="s">
        <v>1</v>
      </c>
      <c r="B17" s="285" t="s">
        <v>45</v>
      </c>
      <c r="C17" s="285" t="s">
        <v>46</v>
      </c>
      <c r="D17" s="276" t="s">
        <v>47</v>
      </c>
      <c r="E17" s="276" t="s">
        <v>48</v>
      </c>
      <c r="F17" s="290" t="s">
        <v>49</v>
      </c>
      <c r="G17" s="290"/>
      <c r="H17" s="290"/>
      <c r="I17" s="290"/>
      <c r="J17" s="290"/>
      <c r="K17" s="290"/>
      <c r="L17" s="290" t="s">
        <v>50</v>
      </c>
      <c r="M17" s="290"/>
      <c r="N17" s="290"/>
      <c r="O17" s="290"/>
      <c r="P17" s="291"/>
      <c r="Q17" s="130"/>
    </row>
    <row r="18" spans="1:19" s="116" customFormat="1" ht="57.75" customHeight="1" x14ac:dyDescent="0.2">
      <c r="A18" s="284"/>
      <c r="B18" s="286"/>
      <c r="C18" s="286"/>
      <c r="D18" s="277"/>
      <c r="E18" s="277"/>
      <c r="F18" s="131" t="s">
        <v>51</v>
      </c>
      <c r="G18" s="131" t="s">
        <v>76</v>
      </c>
      <c r="H18" s="131" t="s">
        <v>73</v>
      </c>
      <c r="I18" s="131" t="s">
        <v>74</v>
      </c>
      <c r="J18" s="131" t="s">
        <v>75</v>
      </c>
      <c r="K18" s="131" t="s">
        <v>77</v>
      </c>
      <c r="L18" s="131" t="s">
        <v>52</v>
      </c>
      <c r="M18" s="131" t="s">
        <v>73</v>
      </c>
      <c r="N18" s="131" t="s">
        <v>74</v>
      </c>
      <c r="O18" s="131" t="s">
        <v>75</v>
      </c>
      <c r="P18" s="132" t="s">
        <v>78</v>
      </c>
      <c r="Q18" s="130"/>
    </row>
    <row r="19" spans="1:19" s="116" customFormat="1" ht="13.5" customHeight="1" thickBot="1" x14ac:dyDescent="0.25">
      <c r="A19" s="133" t="s">
        <v>53</v>
      </c>
      <c r="B19" s="134" t="s">
        <v>54</v>
      </c>
      <c r="C19" s="135">
        <v>3</v>
      </c>
      <c r="D19" s="136">
        <v>4</v>
      </c>
      <c r="E19" s="135">
        <v>5</v>
      </c>
      <c r="F19" s="136">
        <v>6</v>
      </c>
      <c r="G19" s="135">
        <v>7</v>
      </c>
      <c r="H19" s="135">
        <v>8</v>
      </c>
      <c r="I19" s="136">
        <v>9</v>
      </c>
      <c r="J19" s="136">
        <v>10</v>
      </c>
      <c r="K19" s="135">
        <v>11</v>
      </c>
      <c r="L19" s="135">
        <v>12</v>
      </c>
      <c r="M19" s="135">
        <v>13</v>
      </c>
      <c r="N19" s="136">
        <v>14</v>
      </c>
      <c r="O19" s="136">
        <v>15</v>
      </c>
      <c r="P19" s="137">
        <v>16</v>
      </c>
      <c r="Q19" s="130"/>
    </row>
    <row r="20" spans="1:19" s="98" customFormat="1" ht="18.75" customHeight="1" x14ac:dyDescent="0.2">
      <c r="A20" s="91"/>
      <c r="B20" s="92"/>
      <c r="C20" s="93" t="s">
        <v>138</v>
      </c>
      <c r="D20" s="94"/>
      <c r="E20" s="95"/>
      <c r="F20" s="96"/>
      <c r="G20" s="96"/>
      <c r="H20" s="96"/>
      <c r="I20" s="96"/>
      <c r="J20" s="96"/>
      <c r="K20" s="96"/>
      <c r="L20" s="96"/>
      <c r="M20" s="96"/>
      <c r="N20" s="96"/>
      <c r="O20" s="96"/>
      <c r="P20" s="97"/>
      <c r="R20" s="99"/>
      <c r="S20" s="99"/>
    </row>
    <row r="21" spans="1:19" s="126" customFormat="1" ht="54.75" customHeight="1" x14ac:dyDescent="0.2">
      <c r="A21" s="121">
        <v>1</v>
      </c>
      <c r="B21" s="122" t="s">
        <v>139</v>
      </c>
      <c r="C21" s="119" t="s">
        <v>179</v>
      </c>
      <c r="D21" s="105" t="s">
        <v>58</v>
      </c>
      <c r="E21" s="106">
        <v>2</v>
      </c>
      <c r="F21" s="123"/>
      <c r="G21" s="123"/>
      <c r="H21" s="114"/>
      <c r="I21" s="123"/>
      <c r="J21" s="123"/>
      <c r="K21" s="123"/>
      <c r="L21" s="123"/>
      <c r="M21" s="123"/>
      <c r="N21" s="123"/>
      <c r="O21" s="123"/>
      <c r="P21" s="124"/>
      <c r="S21" s="125"/>
    </row>
    <row r="22" spans="1:19" s="126" customFormat="1" ht="14.25" customHeight="1" x14ac:dyDescent="0.2">
      <c r="A22" s="121">
        <v>2</v>
      </c>
      <c r="B22" s="122"/>
      <c r="C22" s="118" t="s">
        <v>309</v>
      </c>
      <c r="D22" s="105" t="s">
        <v>58</v>
      </c>
      <c r="E22" s="106">
        <f>SUM(E21:E21)</f>
        <v>2</v>
      </c>
      <c r="F22" s="123"/>
      <c r="G22" s="123"/>
      <c r="H22" s="114"/>
      <c r="I22" s="123"/>
      <c r="J22" s="123"/>
      <c r="K22" s="123"/>
      <c r="L22" s="123"/>
      <c r="M22" s="123"/>
      <c r="N22" s="123"/>
      <c r="O22" s="123"/>
      <c r="P22" s="124"/>
    </row>
    <row r="23" spans="1:19" s="126" customFormat="1" ht="14.25" customHeight="1" x14ac:dyDescent="0.2">
      <c r="A23" s="121">
        <v>3</v>
      </c>
      <c r="B23" s="122"/>
      <c r="C23" s="118" t="s">
        <v>162</v>
      </c>
      <c r="D23" s="105" t="s">
        <v>58</v>
      </c>
      <c r="E23" s="106">
        <f>E22</f>
        <v>2</v>
      </c>
      <c r="F23" s="123"/>
      <c r="G23" s="123"/>
      <c r="H23" s="114"/>
      <c r="I23" s="123"/>
      <c r="J23" s="123"/>
      <c r="K23" s="123"/>
      <c r="L23" s="123"/>
      <c r="M23" s="123"/>
      <c r="N23" s="123"/>
      <c r="O23" s="123"/>
      <c r="P23" s="124"/>
    </row>
    <row r="24" spans="1:19" ht="27.75" customHeight="1" x14ac:dyDescent="0.2">
      <c r="A24" s="65">
        <v>4</v>
      </c>
      <c r="B24" s="66" t="s">
        <v>87</v>
      </c>
      <c r="C24" s="110" t="s">
        <v>140</v>
      </c>
      <c r="D24" s="69" t="s">
        <v>64</v>
      </c>
      <c r="E24" s="70">
        <f>E22*5</f>
        <v>10</v>
      </c>
      <c r="F24" s="63"/>
      <c r="G24" s="123"/>
      <c r="H24" s="63"/>
      <c r="I24" s="63"/>
      <c r="J24" s="63"/>
      <c r="K24" s="63"/>
      <c r="L24" s="63"/>
      <c r="M24" s="63"/>
      <c r="N24" s="63"/>
      <c r="O24" s="63"/>
      <c r="P24" s="67"/>
      <c r="R24" s="56"/>
      <c r="S24" s="56"/>
    </row>
    <row r="25" spans="1:19" s="116" customFormat="1" ht="17.25" customHeight="1" x14ac:dyDescent="0.2">
      <c r="A25" s="112">
        <v>5</v>
      </c>
      <c r="B25" s="113" t="s">
        <v>87</v>
      </c>
      <c r="C25" s="119" t="s">
        <v>141</v>
      </c>
      <c r="D25" s="105" t="s">
        <v>64</v>
      </c>
      <c r="E25" s="106">
        <v>10</v>
      </c>
      <c r="F25" s="123"/>
      <c r="G25" s="123"/>
      <c r="H25" s="114"/>
      <c r="I25" s="114"/>
      <c r="J25" s="123"/>
      <c r="K25" s="114"/>
      <c r="L25" s="114"/>
      <c r="M25" s="114"/>
      <c r="N25" s="114"/>
      <c r="O25" s="114"/>
      <c r="P25" s="115"/>
    </row>
    <row r="26" spans="1:19" ht="14.25" customHeight="1" thickBot="1" x14ac:dyDescent="0.25">
      <c r="A26" s="71"/>
      <c r="B26" s="72"/>
      <c r="C26" s="73"/>
      <c r="D26" s="74"/>
      <c r="E26" s="75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7"/>
      <c r="Q26" s="56"/>
    </row>
    <row r="27" spans="1:19" ht="15.75" customHeight="1" x14ac:dyDescent="0.2">
      <c r="A27" s="78"/>
      <c r="B27" s="79"/>
      <c r="C27" s="288" t="s">
        <v>17</v>
      </c>
      <c r="D27" s="288"/>
      <c r="E27" s="288"/>
      <c r="F27" s="288"/>
      <c r="G27" s="288"/>
      <c r="H27" s="288"/>
      <c r="I27" s="288"/>
      <c r="J27" s="288"/>
      <c r="K27" s="288"/>
      <c r="L27" s="80"/>
      <c r="M27" s="80"/>
      <c r="N27" s="80"/>
      <c r="O27" s="80"/>
      <c r="P27" s="80"/>
    </row>
    <row r="28" spans="1:19" ht="15.75" customHeight="1" x14ac:dyDescent="0.2">
      <c r="A28" s="82"/>
      <c r="C28" s="289" t="s">
        <v>55</v>
      </c>
      <c r="D28" s="289"/>
      <c r="E28" s="289"/>
      <c r="F28" s="289"/>
      <c r="G28" s="289"/>
      <c r="H28" s="289"/>
      <c r="I28" s="289"/>
      <c r="J28" s="289"/>
      <c r="K28" s="289"/>
      <c r="L28" s="84"/>
      <c r="M28" s="84"/>
      <c r="N28" s="84"/>
      <c r="O28" s="84"/>
      <c r="P28" s="85"/>
    </row>
    <row r="29" spans="1:19" ht="15.75" customHeight="1" thickBot="1" x14ac:dyDescent="0.25">
      <c r="A29" s="86"/>
      <c r="B29" s="87"/>
      <c r="C29" s="287" t="s">
        <v>56</v>
      </c>
      <c r="D29" s="287"/>
      <c r="E29" s="287"/>
      <c r="F29" s="287"/>
      <c r="G29" s="287"/>
      <c r="H29" s="287"/>
      <c r="I29" s="287"/>
      <c r="J29" s="287"/>
      <c r="K29" s="287"/>
      <c r="L29" s="88"/>
      <c r="M29" s="88"/>
      <c r="N29" s="88"/>
      <c r="O29" s="88"/>
      <c r="P29" s="89"/>
    </row>
    <row r="30" spans="1:19" s="49" customFormat="1" x14ac:dyDescent="0.2">
      <c r="C30" s="50"/>
      <c r="D30" s="50"/>
      <c r="E30" s="50"/>
    </row>
    <row r="31" spans="1:19" s="49" customFormat="1" x14ac:dyDescent="0.2">
      <c r="A31" s="268" t="s">
        <v>18</v>
      </c>
      <c r="B31" s="268"/>
      <c r="C31" s="90"/>
      <c r="D31" s="269"/>
      <c r="E31" s="270"/>
      <c r="G31" s="268" t="s">
        <v>57</v>
      </c>
      <c r="H31" s="268"/>
      <c r="I31" s="271"/>
      <c r="J31" s="271"/>
      <c r="K31" s="271"/>
      <c r="L31" s="271"/>
      <c r="M31" s="271"/>
      <c r="N31" s="272"/>
      <c r="O31" s="268"/>
    </row>
    <row r="32" spans="1:19" s="49" customFormat="1" x14ac:dyDescent="0.2">
      <c r="C32" s="16" t="s">
        <v>19</v>
      </c>
      <c r="D32" s="50"/>
      <c r="E32" s="50"/>
      <c r="K32" s="16" t="s">
        <v>19</v>
      </c>
    </row>
    <row r="33" spans="1:13" s="49" customFormat="1" x14ac:dyDescent="0.2">
      <c r="C33" s="50"/>
      <c r="D33" s="50"/>
      <c r="E33" s="50"/>
    </row>
    <row r="34" spans="1:13" s="49" customFormat="1" x14ac:dyDescent="0.2">
      <c r="A34" s="268" t="s">
        <v>20</v>
      </c>
      <c r="B34" s="268"/>
      <c r="C34" s="50"/>
      <c r="D34" s="50"/>
      <c r="E34" s="50"/>
    </row>
    <row r="35" spans="1:13" s="49" customFormat="1" x14ac:dyDescent="0.2">
      <c r="C35" s="50"/>
      <c r="D35" s="50"/>
      <c r="E35" s="50"/>
    </row>
    <row r="36" spans="1:13" s="49" customFormat="1" x14ac:dyDescent="0.2">
      <c r="C36" s="50"/>
      <c r="D36" s="50"/>
      <c r="E36" s="50"/>
    </row>
    <row r="37" spans="1:13" s="49" customFormat="1" x14ac:dyDescent="0.2">
      <c r="C37" s="50"/>
      <c r="D37" s="50"/>
      <c r="E37" s="50"/>
    </row>
    <row r="38" spans="1:13" s="49" customFormat="1" x14ac:dyDescent="0.2">
      <c r="C38" s="50"/>
      <c r="D38" s="50"/>
      <c r="E38" s="50"/>
      <c r="M38" s="49">
        <f>9.7+22.3+22+4+18.75+5.3+3.8+13.34+30</f>
        <v>129.19</v>
      </c>
    </row>
    <row r="39" spans="1:13" s="49" customFormat="1" x14ac:dyDescent="0.2">
      <c r="C39" s="50"/>
      <c r="D39" s="50"/>
      <c r="E39" s="50"/>
    </row>
    <row r="40" spans="1:13" s="49" customFormat="1" x14ac:dyDescent="0.2">
      <c r="C40" s="50"/>
      <c r="D40" s="50"/>
      <c r="E40" s="50"/>
    </row>
    <row r="41" spans="1:13" s="49" customFormat="1" x14ac:dyDescent="0.2">
      <c r="C41" s="50"/>
      <c r="D41" s="50"/>
      <c r="E41" s="50"/>
    </row>
    <row r="42" spans="1:13" s="49" customFormat="1" x14ac:dyDescent="0.2">
      <c r="C42" s="50"/>
      <c r="D42" s="50"/>
      <c r="E42" s="50"/>
    </row>
    <row r="43" spans="1:13" s="49" customFormat="1" x14ac:dyDescent="0.2">
      <c r="C43" s="50"/>
      <c r="D43" s="50"/>
      <c r="E43" s="50"/>
    </row>
    <row r="44" spans="1:13" s="49" customFormat="1" x14ac:dyDescent="0.2">
      <c r="C44" s="50"/>
      <c r="D44" s="50"/>
      <c r="E44" s="50"/>
    </row>
    <row r="45" spans="1:13" s="49" customFormat="1" x14ac:dyDescent="0.2">
      <c r="C45" s="50"/>
      <c r="D45" s="50"/>
      <c r="E45" s="50"/>
    </row>
    <row r="46" spans="1:13" s="49" customFormat="1" x14ac:dyDescent="0.2">
      <c r="C46" s="50"/>
      <c r="D46" s="50"/>
      <c r="E46" s="50"/>
    </row>
    <row r="47" spans="1:13" s="49" customFormat="1" x14ac:dyDescent="0.2">
      <c r="C47" s="50"/>
      <c r="D47" s="50"/>
      <c r="E47" s="50"/>
    </row>
    <row r="48" spans="1:13" s="49" customFormat="1" x14ac:dyDescent="0.2">
      <c r="C48" s="50"/>
      <c r="D48" s="50"/>
      <c r="E48" s="50"/>
    </row>
    <row r="49" spans="3:5" s="49" customFormat="1" x14ac:dyDescent="0.2">
      <c r="C49" s="50"/>
      <c r="D49" s="50"/>
      <c r="E49" s="50"/>
    </row>
    <row r="50" spans="3:5" s="49" customFormat="1" x14ac:dyDescent="0.2">
      <c r="C50" s="50"/>
      <c r="D50" s="50"/>
      <c r="E50" s="50"/>
    </row>
    <row r="51" spans="3:5" s="49" customFormat="1" x14ac:dyDescent="0.2">
      <c r="C51" s="50"/>
      <c r="D51" s="50"/>
      <c r="E51" s="50"/>
    </row>
    <row r="52" spans="3:5" s="49" customFormat="1" x14ac:dyDescent="0.2">
      <c r="C52" s="50"/>
      <c r="D52" s="50"/>
      <c r="E52" s="50"/>
    </row>
    <row r="53" spans="3:5" s="49" customFormat="1" x14ac:dyDescent="0.2">
      <c r="C53" s="50"/>
      <c r="D53" s="50"/>
      <c r="E53" s="50"/>
    </row>
    <row r="54" spans="3:5" s="49" customFormat="1" x14ac:dyDescent="0.2">
      <c r="C54" s="50"/>
      <c r="D54" s="50"/>
      <c r="E54" s="50"/>
    </row>
    <row r="55" spans="3:5" s="49" customFormat="1" x14ac:dyDescent="0.2">
      <c r="C55" s="50"/>
      <c r="D55" s="50"/>
      <c r="E55" s="50"/>
    </row>
    <row r="56" spans="3:5" s="49" customFormat="1" x14ac:dyDescent="0.2">
      <c r="C56" s="50"/>
      <c r="D56" s="50"/>
      <c r="E56" s="50"/>
    </row>
    <row r="57" spans="3:5" s="49" customFormat="1" x14ac:dyDescent="0.2">
      <c r="C57" s="50"/>
      <c r="D57" s="50"/>
      <c r="E57" s="50"/>
    </row>
    <row r="58" spans="3:5" s="49" customFormat="1" x14ac:dyDescent="0.2">
      <c r="C58" s="50"/>
      <c r="D58" s="50"/>
      <c r="E58" s="50"/>
    </row>
    <row r="59" spans="3:5" s="49" customFormat="1" x14ac:dyDescent="0.2">
      <c r="C59" s="50"/>
      <c r="D59" s="50"/>
      <c r="E59" s="50"/>
    </row>
    <row r="60" spans="3:5" s="49" customFormat="1" x14ac:dyDescent="0.2">
      <c r="C60" s="50"/>
      <c r="D60" s="50"/>
      <c r="E60" s="50"/>
    </row>
    <row r="61" spans="3:5" s="49" customFormat="1" x14ac:dyDescent="0.2">
      <c r="C61" s="50"/>
      <c r="D61" s="50"/>
      <c r="E61" s="50"/>
    </row>
    <row r="62" spans="3:5" s="49" customFormat="1" x14ac:dyDescent="0.2">
      <c r="C62" s="50"/>
      <c r="D62" s="50"/>
      <c r="E62" s="50"/>
    </row>
    <row r="63" spans="3:5" s="49" customFormat="1" x14ac:dyDescent="0.2">
      <c r="C63" s="50"/>
      <c r="D63" s="50"/>
      <c r="E63" s="50"/>
    </row>
    <row r="64" spans="3:5" s="49" customFormat="1" x14ac:dyDescent="0.2">
      <c r="C64" s="50"/>
      <c r="D64" s="50"/>
      <c r="E64" s="50"/>
    </row>
    <row r="65" spans="3:5" s="49" customFormat="1" x14ac:dyDescent="0.2">
      <c r="C65" s="50"/>
      <c r="D65" s="50"/>
      <c r="E65" s="50"/>
    </row>
    <row r="66" spans="3:5" s="49" customFormat="1" x14ac:dyDescent="0.2">
      <c r="C66" s="50"/>
      <c r="D66" s="50"/>
      <c r="E66" s="50"/>
    </row>
    <row r="67" spans="3:5" s="49" customFormat="1" x14ac:dyDescent="0.2">
      <c r="C67" s="50"/>
      <c r="D67" s="50"/>
      <c r="E67" s="50"/>
    </row>
    <row r="68" spans="3:5" s="49" customFormat="1" x14ac:dyDescent="0.2">
      <c r="C68" s="50"/>
      <c r="D68" s="50"/>
      <c r="E68" s="50"/>
    </row>
    <row r="69" spans="3:5" s="49" customFormat="1" x14ac:dyDescent="0.2">
      <c r="C69" s="50"/>
      <c r="D69" s="50"/>
      <c r="E69" s="50"/>
    </row>
    <row r="70" spans="3:5" s="49" customFormat="1" x14ac:dyDescent="0.2">
      <c r="C70" s="50"/>
      <c r="D70" s="50"/>
      <c r="E70" s="50"/>
    </row>
    <row r="71" spans="3:5" s="49" customFormat="1" x14ac:dyDescent="0.2">
      <c r="C71" s="50"/>
      <c r="D71" s="50"/>
      <c r="E71" s="50"/>
    </row>
    <row r="72" spans="3:5" s="49" customFormat="1" x14ac:dyDescent="0.2">
      <c r="C72" s="50"/>
      <c r="D72" s="50"/>
      <c r="E72" s="50"/>
    </row>
    <row r="73" spans="3:5" s="49" customFormat="1" x14ac:dyDescent="0.2">
      <c r="C73" s="50"/>
      <c r="D73" s="50"/>
      <c r="E73" s="50"/>
    </row>
    <row r="74" spans="3:5" s="49" customFormat="1" x14ac:dyDescent="0.2">
      <c r="C74" s="50"/>
      <c r="D74" s="50"/>
      <c r="E74" s="50"/>
    </row>
    <row r="75" spans="3:5" s="49" customFormat="1" x14ac:dyDescent="0.2">
      <c r="C75" s="50"/>
      <c r="D75" s="50"/>
      <c r="E75" s="50"/>
    </row>
    <row r="76" spans="3:5" s="49" customFormat="1" x14ac:dyDescent="0.2">
      <c r="C76" s="50"/>
      <c r="D76" s="50"/>
      <c r="E76" s="50"/>
    </row>
    <row r="77" spans="3:5" s="49" customFormat="1" x14ac:dyDescent="0.2">
      <c r="C77" s="50"/>
      <c r="D77" s="50"/>
      <c r="E77" s="50"/>
    </row>
    <row r="78" spans="3:5" s="49" customFormat="1" x14ac:dyDescent="0.2">
      <c r="C78" s="50"/>
      <c r="D78" s="50"/>
      <c r="E78" s="50"/>
    </row>
    <row r="79" spans="3:5" s="49" customFormat="1" x14ac:dyDescent="0.2">
      <c r="C79" s="50"/>
      <c r="D79" s="50"/>
      <c r="E79" s="50"/>
    </row>
    <row r="80" spans="3:5" s="49" customFormat="1" x14ac:dyDescent="0.2">
      <c r="C80" s="50"/>
      <c r="D80" s="50"/>
      <c r="E80" s="50"/>
    </row>
    <row r="81" spans="3:5" s="49" customFormat="1" x14ac:dyDescent="0.2">
      <c r="C81" s="50"/>
      <c r="D81" s="50"/>
      <c r="E81" s="50"/>
    </row>
    <row r="82" spans="3:5" s="49" customFormat="1" x14ac:dyDescent="0.2">
      <c r="C82" s="50"/>
      <c r="D82" s="50"/>
      <c r="E82" s="50"/>
    </row>
    <row r="83" spans="3:5" s="49" customFormat="1" x14ac:dyDescent="0.2">
      <c r="C83" s="50"/>
      <c r="D83" s="50"/>
      <c r="E83" s="50"/>
    </row>
    <row r="84" spans="3:5" s="49" customFormat="1" x14ac:dyDescent="0.2">
      <c r="C84" s="50"/>
      <c r="D84" s="50"/>
      <c r="E84" s="50"/>
    </row>
    <row r="85" spans="3:5" s="49" customFormat="1" x14ac:dyDescent="0.2">
      <c r="C85" s="50"/>
      <c r="D85" s="50"/>
      <c r="E85" s="50"/>
    </row>
    <row r="86" spans="3:5" s="49" customFormat="1" x14ac:dyDescent="0.2">
      <c r="C86" s="50"/>
      <c r="D86" s="50"/>
      <c r="E86" s="50"/>
    </row>
    <row r="87" spans="3:5" s="49" customFormat="1" x14ac:dyDescent="0.2">
      <c r="C87" s="50"/>
      <c r="D87" s="50"/>
      <c r="E87" s="50"/>
    </row>
    <row r="88" spans="3:5" s="49" customFormat="1" x14ac:dyDescent="0.2">
      <c r="C88" s="50"/>
      <c r="D88" s="50"/>
      <c r="E88" s="50"/>
    </row>
    <row r="89" spans="3:5" s="49" customFormat="1" x14ac:dyDescent="0.2">
      <c r="C89" s="50"/>
      <c r="D89" s="50"/>
      <c r="E89" s="50"/>
    </row>
    <row r="90" spans="3:5" s="49" customFormat="1" x14ac:dyDescent="0.2">
      <c r="C90" s="50"/>
      <c r="D90" s="50"/>
      <c r="E90" s="50"/>
    </row>
    <row r="91" spans="3:5" s="49" customFormat="1" x14ac:dyDescent="0.2">
      <c r="C91" s="50"/>
      <c r="D91" s="50"/>
      <c r="E91" s="50"/>
    </row>
    <row r="92" spans="3:5" s="49" customFormat="1" x14ac:dyDescent="0.2">
      <c r="C92" s="50"/>
      <c r="D92" s="50"/>
      <c r="E92" s="50"/>
    </row>
    <row r="93" spans="3:5" s="49" customFormat="1" x14ac:dyDescent="0.2">
      <c r="C93" s="50"/>
      <c r="D93" s="50"/>
      <c r="E93" s="50"/>
    </row>
    <row r="94" spans="3:5" s="49" customFormat="1" x14ac:dyDescent="0.2">
      <c r="C94" s="50"/>
      <c r="D94" s="50"/>
      <c r="E94" s="50"/>
    </row>
    <row r="95" spans="3:5" s="49" customFormat="1" x14ac:dyDescent="0.2">
      <c r="C95" s="50"/>
      <c r="D95" s="50"/>
      <c r="E95" s="50"/>
    </row>
    <row r="96" spans="3:5" s="49" customFormat="1" x14ac:dyDescent="0.2">
      <c r="C96" s="50"/>
      <c r="D96" s="50"/>
      <c r="E96" s="50"/>
    </row>
    <row r="97" spans="3:5" s="49" customFormat="1" x14ac:dyDescent="0.2">
      <c r="C97" s="50"/>
      <c r="D97" s="50"/>
      <c r="E97" s="50"/>
    </row>
    <row r="98" spans="3:5" s="49" customFormat="1" x14ac:dyDescent="0.2">
      <c r="C98" s="50"/>
      <c r="D98" s="50"/>
      <c r="E98" s="50"/>
    </row>
    <row r="99" spans="3:5" s="49" customFormat="1" x14ac:dyDescent="0.2">
      <c r="C99" s="50"/>
      <c r="D99" s="50"/>
      <c r="E99" s="50"/>
    </row>
    <row r="100" spans="3:5" s="49" customFormat="1" x14ac:dyDescent="0.2">
      <c r="C100" s="50"/>
      <c r="D100" s="50"/>
      <c r="E100" s="50"/>
    </row>
    <row r="101" spans="3:5" s="49" customFormat="1" x14ac:dyDescent="0.2">
      <c r="C101" s="50"/>
      <c r="D101" s="50"/>
      <c r="E101" s="50"/>
    </row>
    <row r="102" spans="3:5" s="49" customFormat="1" x14ac:dyDescent="0.2">
      <c r="C102" s="50"/>
      <c r="D102" s="50"/>
      <c r="E102" s="50"/>
    </row>
    <row r="103" spans="3:5" s="49" customFormat="1" x14ac:dyDescent="0.2">
      <c r="C103" s="50"/>
      <c r="D103" s="50"/>
      <c r="E103" s="50"/>
    </row>
    <row r="104" spans="3:5" s="49" customFormat="1" x14ac:dyDescent="0.2">
      <c r="C104" s="50"/>
      <c r="D104" s="50"/>
      <c r="E104" s="50"/>
    </row>
    <row r="105" spans="3:5" s="49" customFormat="1" x14ac:dyDescent="0.2">
      <c r="C105" s="50"/>
      <c r="D105" s="50"/>
      <c r="E105" s="50"/>
    </row>
    <row r="106" spans="3:5" s="49" customFormat="1" x14ac:dyDescent="0.2">
      <c r="C106" s="50"/>
      <c r="D106" s="50"/>
      <c r="E106" s="50"/>
    </row>
    <row r="107" spans="3:5" s="49" customFormat="1" x14ac:dyDescent="0.2">
      <c r="C107" s="50"/>
      <c r="D107" s="50"/>
      <c r="E107" s="50"/>
    </row>
    <row r="108" spans="3:5" s="49" customFormat="1" x14ac:dyDescent="0.2">
      <c r="C108" s="50"/>
      <c r="D108" s="50"/>
      <c r="E108" s="50"/>
    </row>
    <row r="109" spans="3:5" s="49" customFormat="1" x14ac:dyDescent="0.2">
      <c r="C109" s="50"/>
      <c r="D109" s="50"/>
      <c r="E109" s="50"/>
    </row>
    <row r="110" spans="3:5" s="49" customFormat="1" x14ac:dyDescent="0.2">
      <c r="C110" s="50"/>
      <c r="D110" s="50"/>
      <c r="E110" s="50"/>
    </row>
    <row r="111" spans="3:5" s="49" customFormat="1" x14ac:dyDescent="0.2">
      <c r="C111" s="50"/>
      <c r="D111" s="50"/>
      <c r="E111" s="50"/>
    </row>
    <row r="112" spans="3:5" s="49" customFormat="1" x14ac:dyDescent="0.2">
      <c r="C112" s="50"/>
      <c r="D112" s="50"/>
      <c r="E112" s="50"/>
    </row>
    <row r="113" spans="3:5" s="49" customFormat="1" x14ac:dyDescent="0.2">
      <c r="C113" s="50"/>
      <c r="D113" s="50"/>
      <c r="E113" s="50"/>
    </row>
    <row r="114" spans="3:5" s="49" customFormat="1" x14ac:dyDescent="0.2">
      <c r="C114" s="50"/>
      <c r="D114" s="50"/>
      <c r="E114" s="50"/>
    </row>
    <row r="115" spans="3:5" s="49" customFormat="1" x14ac:dyDescent="0.2">
      <c r="C115" s="50"/>
      <c r="D115" s="50"/>
      <c r="E115" s="50"/>
    </row>
    <row r="116" spans="3:5" s="49" customFormat="1" x14ac:dyDescent="0.2">
      <c r="C116" s="50"/>
      <c r="D116" s="50"/>
      <c r="E116" s="50"/>
    </row>
    <row r="117" spans="3:5" s="49" customFormat="1" x14ac:dyDescent="0.2">
      <c r="C117" s="50"/>
      <c r="D117" s="50"/>
      <c r="E117" s="50"/>
    </row>
    <row r="118" spans="3:5" s="49" customFormat="1" x14ac:dyDescent="0.2">
      <c r="C118" s="50"/>
      <c r="D118" s="50"/>
      <c r="E118" s="50"/>
    </row>
    <row r="119" spans="3:5" s="49" customFormat="1" x14ac:dyDescent="0.2">
      <c r="C119" s="50"/>
      <c r="D119" s="50"/>
      <c r="E119" s="50"/>
    </row>
    <row r="120" spans="3:5" s="49" customFormat="1" x14ac:dyDescent="0.2">
      <c r="C120" s="50"/>
      <c r="D120" s="50"/>
      <c r="E120" s="50"/>
    </row>
    <row r="121" spans="3:5" s="49" customFormat="1" x14ac:dyDescent="0.2">
      <c r="C121" s="50"/>
      <c r="D121" s="50"/>
      <c r="E121" s="50"/>
    </row>
    <row r="122" spans="3:5" s="49" customFormat="1" x14ac:dyDescent="0.2">
      <c r="C122" s="50"/>
      <c r="D122" s="50"/>
      <c r="E122" s="50"/>
    </row>
    <row r="123" spans="3:5" s="49" customFormat="1" x14ac:dyDescent="0.2">
      <c r="C123" s="50"/>
      <c r="D123" s="50"/>
      <c r="E123" s="50"/>
    </row>
    <row r="124" spans="3:5" s="49" customFormat="1" x14ac:dyDescent="0.2">
      <c r="C124" s="50"/>
      <c r="D124" s="50"/>
      <c r="E124" s="50"/>
    </row>
    <row r="125" spans="3:5" s="49" customFormat="1" x14ac:dyDescent="0.2">
      <c r="C125" s="50"/>
      <c r="D125" s="50"/>
      <c r="E125" s="50"/>
    </row>
    <row r="126" spans="3:5" s="49" customFormat="1" x14ac:dyDescent="0.2">
      <c r="C126" s="50"/>
      <c r="D126" s="50"/>
      <c r="E126" s="50"/>
    </row>
    <row r="127" spans="3:5" s="49" customFormat="1" x14ac:dyDescent="0.2">
      <c r="C127" s="50"/>
      <c r="D127" s="50"/>
      <c r="E127" s="50"/>
    </row>
    <row r="128" spans="3:5" s="49" customFormat="1" x14ac:dyDescent="0.2">
      <c r="C128" s="50"/>
      <c r="D128" s="50"/>
      <c r="E128" s="50"/>
    </row>
    <row r="129" spans="3:5" s="49" customFormat="1" x14ac:dyDescent="0.2">
      <c r="C129" s="50"/>
      <c r="D129" s="50"/>
      <c r="E129" s="50"/>
    </row>
    <row r="130" spans="3:5" s="49" customFormat="1" x14ac:dyDescent="0.2">
      <c r="C130" s="50"/>
      <c r="D130" s="50"/>
      <c r="E130" s="50"/>
    </row>
    <row r="131" spans="3:5" s="49" customFormat="1" x14ac:dyDescent="0.2">
      <c r="C131" s="50"/>
      <c r="D131" s="50"/>
      <c r="E131" s="50"/>
    </row>
    <row r="132" spans="3:5" s="49" customFormat="1" x14ac:dyDescent="0.2">
      <c r="C132" s="50"/>
      <c r="D132" s="50"/>
      <c r="E132" s="50"/>
    </row>
    <row r="133" spans="3:5" s="49" customFormat="1" x14ac:dyDescent="0.2">
      <c r="C133" s="50"/>
      <c r="D133" s="50"/>
      <c r="E133" s="50"/>
    </row>
    <row r="134" spans="3:5" s="49" customFormat="1" x14ac:dyDescent="0.2">
      <c r="C134" s="50"/>
      <c r="D134" s="50"/>
      <c r="E134" s="50"/>
    </row>
    <row r="135" spans="3:5" s="49" customFormat="1" x14ac:dyDescent="0.2">
      <c r="C135" s="50"/>
      <c r="D135" s="50"/>
      <c r="E135" s="50"/>
    </row>
    <row r="136" spans="3:5" s="49" customFormat="1" x14ac:dyDescent="0.2">
      <c r="C136" s="50"/>
      <c r="D136" s="50"/>
      <c r="E136" s="50"/>
    </row>
    <row r="137" spans="3:5" s="49" customFormat="1" x14ac:dyDescent="0.2">
      <c r="C137" s="50"/>
      <c r="D137" s="50"/>
      <c r="E137" s="50"/>
    </row>
    <row r="138" spans="3:5" s="49" customFormat="1" x14ac:dyDescent="0.2">
      <c r="C138" s="50"/>
      <c r="D138" s="50"/>
      <c r="E138" s="50"/>
    </row>
    <row r="139" spans="3:5" s="49" customFormat="1" x14ac:dyDescent="0.2">
      <c r="C139" s="50"/>
      <c r="D139" s="50"/>
      <c r="E139" s="50"/>
    </row>
    <row r="140" spans="3:5" s="49" customFormat="1" x14ac:dyDescent="0.2">
      <c r="C140" s="50"/>
      <c r="D140" s="50"/>
      <c r="E140" s="50"/>
    </row>
    <row r="141" spans="3:5" s="49" customFormat="1" x14ac:dyDescent="0.2">
      <c r="C141" s="50"/>
      <c r="D141" s="50"/>
      <c r="E141" s="50"/>
    </row>
    <row r="142" spans="3:5" s="49" customFormat="1" x14ac:dyDescent="0.2">
      <c r="C142" s="50"/>
      <c r="D142" s="50"/>
      <c r="E142" s="50"/>
    </row>
    <row r="143" spans="3:5" s="49" customFormat="1" x14ac:dyDescent="0.2">
      <c r="C143" s="50"/>
      <c r="D143" s="50"/>
      <c r="E143" s="50"/>
    </row>
    <row r="144" spans="3:5" s="49" customFormat="1" x14ac:dyDescent="0.2">
      <c r="C144" s="50"/>
      <c r="D144" s="50"/>
      <c r="E144" s="50"/>
    </row>
    <row r="145" spans="3:5" s="49" customFormat="1" x14ac:dyDescent="0.2">
      <c r="C145" s="50"/>
      <c r="D145" s="50"/>
      <c r="E145" s="50"/>
    </row>
    <row r="146" spans="3:5" s="49" customFormat="1" x14ac:dyDescent="0.2">
      <c r="C146" s="50"/>
      <c r="D146" s="50"/>
      <c r="E146" s="50"/>
    </row>
    <row r="147" spans="3:5" s="49" customFormat="1" x14ac:dyDescent="0.2">
      <c r="C147" s="50"/>
      <c r="D147" s="50"/>
      <c r="E147" s="50"/>
    </row>
    <row r="148" spans="3:5" s="49" customFormat="1" x14ac:dyDescent="0.2">
      <c r="C148" s="50"/>
      <c r="D148" s="50"/>
      <c r="E148" s="50"/>
    </row>
    <row r="149" spans="3:5" s="49" customFormat="1" x14ac:dyDescent="0.2">
      <c r="C149" s="50"/>
      <c r="D149" s="50"/>
      <c r="E149" s="50"/>
    </row>
    <row r="150" spans="3:5" s="49" customFormat="1" x14ac:dyDescent="0.2">
      <c r="C150" s="50"/>
      <c r="D150" s="50"/>
      <c r="E150" s="50"/>
    </row>
    <row r="151" spans="3:5" s="49" customFormat="1" x14ac:dyDescent="0.2">
      <c r="C151" s="50"/>
      <c r="D151" s="50"/>
      <c r="E151" s="50"/>
    </row>
    <row r="152" spans="3:5" s="49" customFormat="1" x14ac:dyDescent="0.2">
      <c r="C152" s="50"/>
      <c r="D152" s="50"/>
      <c r="E152" s="50"/>
    </row>
    <row r="153" spans="3:5" s="49" customFormat="1" x14ac:dyDescent="0.2">
      <c r="C153" s="50"/>
      <c r="D153" s="50"/>
      <c r="E153" s="50"/>
    </row>
    <row r="154" spans="3:5" s="49" customFormat="1" x14ac:dyDescent="0.2">
      <c r="C154" s="50"/>
      <c r="D154" s="50"/>
      <c r="E154" s="50"/>
    </row>
    <row r="155" spans="3:5" s="49" customFormat="1" x14ac:dyDescent="0.2">
      <c r="C155" s="50"/>
      <c r="D155" s="50"/>
      <c r="E155" s="50"/>
    </row>
    <row r="156" spans="3:5" s="49" customFormat="1" x14ac:dyDescent="0.2">
      <c r="C156" s="50"/>
      <c r="D156" s="50"/>
      <c r="E156" s="50"/>
    </row>
    <row r="157" spans="3:5" s="49" customFormat="1" x14ac:dyDescent="0.2">
      <c r="C157" s="50"/>
      <c r="D157" s="50"/>
      <c r="E157" s="50"/>
    </row>
    <row r="158" spans="3:5" s="49" customFormat="1" x14ac:dyDescent="0.2">
      <c r="C158" s="50"/>
      <c r="D158" s="50"/>
      <c r="E158" s="50"/>
    </row>
    <row r="159" spans="3:5" s="49" customFormat="1" x14ac:dyDescent="0.2">
      <c r="C159" s="50"/>
      <c r="D159" s="50"/>
      <c r="E159" s="50"/>
    </row>
    <row r="160" spans="3:5" s="49" customFormat="1" x14ac:dyDescent="0.2">
      <c r="C160" s="50"/>
      <c r="D160" s="50"/>
      <c r="E160" s="50"/>
    </row>
    <row r="161" spans="3:5" s="49" customFormat="1" x14ac:dyDescent="0.2">
      <c r="C161" s="50"/>
      <c r="D161" s="50"/>
      <c r="E161" s="50"/>
    </row>
    <row r="162" spans="3:5" s="49" customFormat="1" x14ac:dyDescent="0.2">
      <c r="C162" s="50"/>
      <c r="D162" s="50"/>
      <c r="E162" s="50"/>
    </row>
    <row r="163" spans="3:5" s="49" customFormat="1" x14ac:dyDescent="0.2">
      <c r="C163" s="50"/>
      <c r="D163" s="50"/>
      <c r="E163" s="50"/>
    </row>
    <row r="164" spans="3:5" s="49" customFormat="1" x14ac:dyDescent="0.2">
      <c r="C164" s="50"/>
      <c r="D164" s="50"/>
      <c r="E164" s="50"/>
    </row>
    <row r="165" spans="3:5" s="49" customFormat="1" x14ac:dyDescent="0.2">
      <c r="C165" s="50"/>
      <c r="D165" s="50"/>
      <c r="E165" s="50"/>
    </row>
    <row r="166" spans="3:5" s="49" customFormat="1" x14ac:dyDescent="0.2">
      <c r="C166" s="50"/>
      <c r="D166" s="50"/>
      <c r="E166" s="50"/>
    </row>
    <row r="167" spans="3:5" s="49" customFormat="1" x14ac:dyDescent="0.2">
      <c r="C167" s="50"/>
      <c r="D167" s="50"/>
      <c r="E167" s="50"/>
    </row>
    <row r="168" spans="3:5" s="49" customFormat="1" x14ac:dyDescent="0.2">
      <c r="C168" s="50"/>
      <c r="D168" s="50"/>
      <c r="E168" s="50"/>
    </row>
    <row r="169" spans="3:5" s="49" customFormat="1" x14ac:dyDescent="0.2">
      <c r="C169" s="50"/>
      <c r="D169" s="50"/>
      <c r="E169" s="50"/>
    </row>
    <row r="170" spans="3:5" s="49" customFormat="1" x14ac:dyDescent="0.2">
      <c r="C170" s="50"/>
      <c r="D170" s="50"/>
      <c r="E170" s="50"/>
    </row>
    <row r="171" spans="3:5" s="49" customFormat="1" x14ac:dyDescent="0.2">
      <c r="C171" s="50"/>
      <c r="D171" s="50"/>
      <c r="E171" s="50"/>
    </row>
    <row r="172" spans="3:5" s="49" customFormat="1" x14ac:dyDescent="0.2">
      <c r="C172" s="50"/>
      <c r="D172" s="50"/>
      <c r="E172" s="50"/>
    </row>
    <row r="173" spans="3:5" s="49" customFormat="1" x14ac:dyDescent="0.2">
      <c r="C173" s="50"/>
      <c r="D173" s="50"/>
      <c r="E173" s="50"/>
    </row>
    <row r="174" spans="3:5" s="49" customFormat="1" x14ac:dyDescent="0.2">
      <c r="C174" s="50"/>
      <c r="D174" s="50"/>
      <c r="E174" s="50"/>
    </row>
    <row r="175" spans="3:5" s="49" customFormat="1" x14ac:dyDescent="0.2">
      <c r="C175" s="50"/>
      <c r="D175" s="50"/>
      <c r="E175" s="50"/>
    </row>
    <row r="176" spans="3:5" s="49" customFormat="1" x14ac:dyDescent="0.2">
      <c r="C176" s="50"/>
      <c r="D176" s="50"/>
      <c r="E176" s="50"/>
    </row>
    <row r="177" spans="3:5" s="49" customFormat="1" x14ac:dyDescent="0.2">
      <c r="C177" s="50"/>
      <c r="D177" s="50"/>
      <c r="E177" s="50"/>
    </row>
    <row r="178" spans="3:5" s="49" customFormat="1" x14ac:dyDescent="0.2">
      <c r="C178" s="50"/>
      <c r="D178" s="50"/>
      <c r="E178" s="50"/>
    </row>
    <row r="179" spans="3:5" s="49" customFormat="1" x14ac:dyDescent="0.2">
      <c r="C179" s="50"/>
      <c r="D179" s="50"/>
      <c r="E179" s="50"/>
    </row>
    <row r="180" spans="3:5" s="49" customFormat="1" x14ac:dyDescent="0.2">
      <c r="C180" s="50"/>
      <c r="D180" s="50"/>
      <c r="E180" s="50"/>
    </row>
    <row r="181" spans="3:5" s="49" customFormat="1" x14ac:dyDescent="0.2">
      <c r="C181" s="50"/>
      <c r="D181" s="50"/>
      <c r="E181" s="50"/>
    </row>
    <row r="182" spans="3:5" s="49" customFormat="1" x14ac:dyDescent="0.2">
      <c r="C182" s="50"/>
      <c r="D182" s="50"/>
      <c r="E182" s="50"/>
    </row>
    <row r="183" spans="3:5" s="49" customFormat="1" x14ac:dyDescent="0.2">
      <c r="C183" s="50"/>
      <c r="D183" s="50"/>
      <c r="E183" s="50"/>
    </row>
    <row r="184" spans="3:5" s="49" customFormat="1" x14ac:dyDescent="0.2">
      <c r="C184" s="50"/>
      <c r="D184" s="50"/>
      <c r="E184" s="50"/>
    </row>
    <row r="185" spans="3:5" s="49" customFormat="1" x14ac:dyDescent="0.2">
      <c r="C185" s="50"/>
      <c r="D185" s="50"/>
      <c r="E185" s="50"/>
    </row>
    <row r="186" spans="3:5" s="49" customFormat="1" x14ac:dyDescent="0.2">
      <c r="C186" s="50"/>
      <c r="D186" s="50"/>
      <c r="E186" s="50"/>
    </row>
    <row r="187" spans="3:5" s="49" customFormat="1" x14ac:dyDescent="0.2">
      <c r="C187" s="50"/>
      <c r="D187" s="50"/>
      <c r="E187" s="50"/>
    </row>
    <row r="188" spans="3:5" s="49" customFormat="1" x14ac:dyDescent="0.2">
      <c r="C188" s="50"/>
      <c r="D188" s="50"/>
      <c r="E188" s="50"/>
    </row>
    <row r="189" spans="3:5" s="49" customFormat="1" x14ac:dyDescent="0.2">
      <c r="C189" s="50"/>
      <c r="D189" s="50"/>
      <c r="E189" s="50"/>
    </row>
    <row r="190" spans="3:5" s="49" customFormat="1" x14ac:dyDescent="0.2">
      <c r="C190" s="50"/>
      <c r="D190" s="50"/>
      <c r="E190" s="50"/>
    </row>
    <row r="191" spans="3:5" s="49" customFormat="1" x14ac:dyDescent="0.2">
      <c r="C191" s="50"/>
      <c r="D191" s="50"/>
      <c r="E191" s="50"/>
    </row>
    <row r="192" spans="3:5" s="49" customFormat="1" x14ac:dyDescent="0.2">
      <c r="C192" s="50"/>
      <c r="D192" s="50"/>
      <c r="E192" s="50"/>
    </row>
    <row r="193" spans="3:5" s="49" customFormat="1" x14ac:dyDescent="0.2">
      <c r="C193" s="50"/>
      <c r="D193" s="50"/>
      <c r="E193" s="50"/>
    </row>
    <row r="194" spans="3:5" s="49" customFormat="1" x14ac:dyDescent="0.2">
      <c r="C194" s="50"/>
      <c r="D194" s="50"/>
      <c r="E194" s="50"/>
    </row>
    <row r="195" spans="3:5" s="49" customFormat="1" x14ac:dyDescent="0.2">
      <c r="C195" s="50"/>
      <c r="D195" s="50"/>
      <c r="E195" s="50"/>
    </row>
    <row r="196" spans="3:5" s="49" customFormat="1" x14ac:dyDescent="0.2">
      <c r="C196" s="50"/>
      <c r="D196" s="50"/>
      <c r="E196" s="50"/>
    </row>
    <row r="197" spans="3:5" s="49" customFormat="1" x14ac:dyDescent="0.2">
      <c r="C197" s="50"/>
      <c r="D197" s="50"/>
      <c r="E197" s="50"/>
    </row>
    <row r="198" spans="3:5" s="49" customFormat="1" x14ac:dyDescent="0.2">
      <c r="C198" s="50"/>
      <c r="D198" s="50"/>
      <c r="E198" s="50"/>
    </row>
    <row r="199" spans="3:5" s="49" customFormat="1" x14ac:dyDescent="0.2">
      <c r="C199" s="50"/>
      <c r="D199" s="50"/>
      <c r="E199" s="50"/>
    </row>
    <row r="200" spans="3:5" s="49" customFormat="1" x14ac:dyDescent="0.2">
      <c r="C200" s="50"/>
      <c r="D200" s="50"/>
      <c r="E200" s="50"/>
    </row>
    <row r="201" spans="3:5" s="49" customFormat="1" x14ac:dyDescent="0.2">
      <c r="C201" s="50"/>
      <c r="D201" s="50"/>
      <c r="E201" s="50"/>
    </row>
    <row r="202" spans="3:5" s="49" customFormat="1" x14ac:dyDescent="0.2">
      <c r="C202" s="50"/>
      <c r="D202" s="50"/>
      <c r="E202" s="50"/>
    </row>
    <row r="203" spans="3:5" s="49" customFormat="1" x14ac:dyDescent="0.2">
      <c r="C203" s="50"/>
      <c r="D203" s="50"/>
      <c r="E203" s="50"/>
    </row>
    <row r="204" spans="3:5" s="49" customFormat="1" x14ac:dyDescent="0.2">
      <c r="C204" s="50"/>
      <c r="D204" s="50"/>
      <c r="E204" s="50"/>
    </row>
    <row r="205" spans="3:5" s="49" customFormat="1" x14ac:dyDescent="0.2">
      <c r="C205" s="50"/>
      <c r="D205" s="50"/>
      <c r="E205" s="50"/>
    </row>
    <row r="206" spans="3:5" s="49" customFormat="1" x14ac:dyDescent="0.2">
      <c r="C206" s="50"/>
      <c r="D206" s="50"/>
      <c r="E206" s="50"/>
    </row>
    <row r="207" spans="3:5" s="49" customFormat="1" x14ac:dyDescent="0.2">
      <c r="C207" s="50"/>
      <c r="D207" s="50"/>
      <c r="E207" s="50"/>
    </row>
    <row r="208" spans="3:5" s="49" customFormat="1" x14ac:dyDescent="0.2">
      <c r="C208" s="50"/>
      <c r="D208" s="50"/>
      <c r="E208" s="50"/>
    </row>
    <row r="209" spans="3:5" s="49" customFormat="1" x14ac:dyDescent="0.2">
      <c r="C209" s="50"/>
      <c r="D209" s="50"/>
      <c r="E209" s="50"/>
    </row>
    <row r="210" spans="3:5" s="49" customFormat="1" x14ac:dyDescent="0.2">
      <c r="C210" s="50"/>
      <c r="D210" s="50"/>
      <c r="E210" s="50"/>
    </row>
    <row r="211" spans="3:5" s="49" customFormat="1" x14ac:dyDescent="0.2">
      <c r="C211" s="50"/>
      <c r="D211" s="50"/>
      <c r="E211" s="50"/>
    </row>
    <row r="212" spans="3:5" s="49" customFormat="1" x14ac:dyDescent="0.2">
      <c r="C212" s="50"/>
      <c r="D212" s="50"/>
      <c r="E212" s="50"/>
    </row>
    <row r="213" spans="3:5" s="49" customFormat="1" x14ac:dyDescent="0.2">
      <c r="C213" s="50"/>
      <c r="D213" s="50"/>
      <c r="E213" s="50"/>
    </row>
    <row r="214" spans="3:5" s="49" customFormat="1" x14ac:dyDescent="0.2">
      <c r="C214" s="50"/>
      <c r="D214" s="50"/>
      <c r="E214" s="50"/>
    </row>
    <row r="215" spans="3:5" s="49" customFormat="1" x14ac:dyDescent="0.2">
      <c r="C215" s="50"/>
      <c r="D215" s="50"/>
      <c r="E215" s="50"/>
    </row>
    <row r="216" spans="3:5" s="49" customFormat="1" x14ac:dyDescent="0.2">
      <c r="C216" s="50"/>
      <c r="D216" s="50"/>
      <c r="E216" s="50"/>
    </row>
    <row r="217" spans="3:5" s="49" customFormat="1" x14ac:dyDescent="0.2">
      <c r="C217" s="50"/>
      <c r="D217" s="50"/>
      <c r="E217" s="50"/>
    </row>
    <row r="218" spans="3:5" s="49" customFormat="1" x14ac:dyDescent="0.2">
      <c r="C218" s="50"/>
      <c r="D218" s="50"/>
      <c r="E218" s="50"/>
    </row>
    <row r="219" spans="3:5" s="49" customFormat="1" x14ac:dyDescent="0.2">
      <c r="C219" s="50"/>
      <c r="D219" s="50"/>
      <c r="E219" s="50"/>
    </row>
    <row r="220" spans="3:5" s="49" customFormat="1" x14ac:dyDescent="0.2">
      <c r="C220" s="50"/>
      <c r="D220" s="50"/>
      <c r="E220" s="50"/>
    </row>
    <row r="221" spans="3:5" s="49" customFormat="1" x14ac:dyDescent="0.2">
      <c r="C221" s="50"/>
      <c r="D221" s="50"/>
      <c r="E221" s="50"/>
    </row>
    <row r="222" spans="3:5" s="49" customFormat="1" x14ac:dyDescent="0.2">
      <c r="C222" s="50"/>
      <c r="D222" s="50"/>
      <c r="E222" s="50"/>
    </row>
    <row r="223" spans="3:5" s="49" customFormat="1" x14ac:dyDescent="0.2">
      <c r="C223" s="50"/>
      <c r="D223" s="50"/>
      <c r="E223" s="50"/>
    </row>
    <row r="224" spans="3:5" s="49" customFormat="1" x14ac:dyDescent="0.2">
      <c r="C224" s="50"/>
      <c r="D224" s="50"/>
      <c r="E224" s="50"/>
    </row>
    <row r="225" spans="3:5" s="49" customFormat="1" x14ac:dyDescent="0.2">
      <c r="C225" s="50"/>
      <c r="D225" s="50"/>
      <c r="E225" s="50"/>
    </row>
    <row r="226" spans="3:5" s="49" customFormat="1" x14ac:dyDescent="0.2">
      <c r="C226" s="50"/>
      <c r="D226" s="50"/>
      <c r="E226" s="50"/>
    </row>
    <row r="227" spans="3:5" s="49" customFormat="1" x14ac:dyDescent="0.2">
      <c r="C227" s="50"/>
      <c r="D227" s="50"/>
      <c r="E227" s="50"/>
    </row>
    <row r="228" spans="3:5" s="49" customFormat="1" x14ac:dyDescent="0.2">
      <c r="C228" s="50"/>
      <c r="D228" s="50"/>
      <c r="E228" s="50"/>
    </row>
    <row r="229" spans="3:5" s="49" customFormat="1" x14ac:dyDescent="0.2">
      <c r="C229" s="50"/>
      <c r="D229" s="50"/>
      <c r="E229" s="50"/>
    </row>
    <row r="230" spans="3:5" s="49" customFormat="1" x14ac:dyDescent="0.2">
      <c r="C230" s="50"/>
      <c r="D230" s="50"/>
      <c r="E230" s="50"/>
    </row>
    <row r="231" spans="3:5" s="49" customFormat="1" x14ac:dyDescent="0.2">
      <c r="C231" s="50"/>
      <c r="D231" s="50"/>
      <c r="E231" s="50"/>
    </row>
    <row r="232" spans="3:5" s="49" customFormat="1" x14ac:dyDescent="0.2">
      <c r="C232" s="50"/>
      <c r="D232" s="50"/>
      <c r="E232" s="50"/>
    </row>
    <row r="233" spans="3:5" s="49" customFormat="1" x14ac:dyDescent="0.2">
      <c r="C233" s="50"/>
      <c r="D233" s="50"/>
      <c r="E233" s="50"/>
    </row>
    <row r="234" spans="3:5" s="49" customFormat="1" x14ac:dyDescent="0.2">
      <c r="C234" s="50"/>
      <c r="D234" s="50"/>
      <c r="E234" s="50"/>
    </row>
    <row r="235" spans="3:5" s="49" customFormat="1" x14ac:dyDescent="0.2">
      <c r="C235" s="50"/>
      <c r="D235" s="50"/>
      <c r="E235" s="50"/>
    </row>
    <row r="236" spans="3:5" s="49" customFormat="1" x14ac:dyDescent="0.2">
      <c r="C236" s="50"/>
      <c r="D236" s="50"/>
      <c r="E236" s="50"/>
    </row>
    <row r="237" spans="3:5" s="49" customFormat="1" x14ac:dyDescent="0.2">
      <c r="C237" s="50"/>
      <c r="D237" s="50"/>
      <c r="E237" s="50"/>
    </row>
    <row r="238" spans="3:5" s="49" customFormat="1" x14ac:dyDescent="0.2">
      <c r="C238" s="50"/>
      <c r="D238" s="50"/>
      <c r="E238" s="50"/>
    </row>
    <row r="239" spans="3:5" s="49" customFormat="1" x14ac:dyDescent="0.2">
      <c r="C239" s="50"/>
      <c r="D239" s="50"/>
      <c r="E239" s="50"/>
    </row>
    <row r="240" spans="3:5" s="49" customFormat="1" x14ac:dyDescent="0.2">
      <c r="C240" s="50"/>
      <c r="D240" s="50"/>
      <c r="E240" s="50"/>
    </row>
    <row r="241" spans="3:5" s="49" customFormat="1" x14ac:dyDescent="0.2">
      <c r="C241" s="50"/>
      <c r="D241" s="50"/>
      <c r="E241" s="50"/>
    </row>
    <row r="242" spans="3:5" s="49" customFormat="1" x14ac:dyDescent="0.2">
      <c r="C242" s="50"/>
      <c r="D242" s="50"/>
      <c r="E242" s="50"/>
    </row>
    <row r="243" spans="3:5" s="49" customFormat="1" x14ac:dyDescent="0.2">
      <c r="C243" s="50"/>
      <c r="D243" s="50"/>
      <c r="E243" s="50"/>
    </row>
    <row r="244" spans="3:5" s="49" customFormat="1" x14ac:dyDescent="0.2">
      <c r="C244" s="50"/>
      <c r="D244" s="50"/>
      <c r="E244" s="50"/>
    </row>
    <row r="245" spans="3:5" s="49" customFormat="1" x14ac:dyDescent="0.2">
      <c r="C245" s="50"/>
      <c r="D245" s="50"/>
      <c r="E245" s="50"/>
    </row>
    <row r="246" spans="3:5" s="49" customFormat="1" x14ac:dyDescent="0.2">
      <c r="C246" s="50"/>
      <c r="D246" s="50"/>
      <c r="E246" s="50"/>
    </row>
    <row r="247" spans="3:5" s="49" customFormat="1" x14ac:dyDescent="0.2">
      <c r="C247" s="50"/>
      <c r="D247" s="50"/>
      <c r="E247" s="50"/>
    </row>
    <row r="248" spans="3:5" s="49" customFormat="1" x14ac:dyDescent="0.2">
      <c r="C248" s="50"/>
      <c r="D248" s="50"/>
      <c r="E248" s="50"/>
    </row>
    <row r="249" spans="3:5" s="49" customFormat="1" x14ac:dyDescent="0.2">
      <c r="C249" s="50"/>
      <c r="D249" s="50"/>
      <c r="E249" s="50"/>
    </row>
    <row r="250" spans="3:5" s="49" customFormat="1" x14ac:dyDescent="0.2">
      <c r="C250" s="50"/>
      <c r="D250" s="50"/>
      <c r="E250" s="50"/>
    </row>
    <row r="251" spans="3:5" s="49" customFormat="1" x14ac:dyDescent="0.2">
      <c r="C251" s="50"/>
      <c r="D251" s="50"/>
      <c r="E251" s="50"/>
    </row>
    <row r="252" spans="3:5" s="49" customFormat="1" x14ac:dyDescent="0.2">
      <c r="C252" s="50"/>
      <c r="D252" s="50"/>
      <c r="E252" s="50"/>
    </row>
    <row r="253" spans="3:5" s="49" customFormat="1" x14ac:dyDescent="0.2">
      <c r="C253" s="50"/>
      <c r="D253" s="50"/>
      <c r="E253" s="50"/>
    </row>
    <row r="254" spans="3:5" s="49" customFormat="1" x14ac:dyDescent="0.2">
      <c r="C254" s="50"/>
      <c r="D254" s="50"/>
      <c r="E254" s="50"/>
    </row>
    <row r="255" spans="3:5" s="49" customFormat="1" x14ac:dyDescent="0.2">
      <c r="C255" s="50"/>
      <c r="D255" s="50"/>
      <c r="E255" s="50"/>
    </row>
    <row r="256" spans="3:5" s="49" customFormat="1" x14ac:dyDescent="0.2">
      <c r="C256" s="50"/>
      <c r="D256" s="50"/>
      <c r="E256" s="50"/>
    </row>
    <row r="257" spans="3:5" s="49" customFormat="1" x14ac:dyDescent="0.2">
      <c r="C257" s="50"/>
      <c r="D257" s="50"/>
      <c r="E257" s="50"/>
    </row>
    <row r="258" spans="3:5" s="49" customFormat="1" x14ac:dyDescent="0.2">
      <c r="C258" s="50"/>
      <c r="D258" s="50"/>
      <c r="E258" s="50"/>
    </row>
    <row r="259" spans="3:5" s="49" customFormat="1" x14ac:dyDescent="0.2">
      <c r="C259" s="50"/>
      <c r="D259" s="50"/>
      <c r="E259" s="50"/>
    </row>
    <row r="260" spans="3:5" s="49" customFormat="1" x14ac:dyDescent="0.2">
      <c r="C260" s="50"/>
      <c r="D260" s="50"/>
      <c r="E260" s="50"/>
    </row>
    <row r="261" spans="3:5" s="49" customFormat="1" x14ac:dyDescent="0.2">
      <c r="C261" s="50"/>
      <c r="D261" s="50"/>
      <c r="E261" s="50"/>
    </row>
    <row r="262" spans="3:5" s="49" customFormat="1" x14ac:dyDescent="0.2">
      <c r="C262" s="50"/>
      <c r="D262" s="50"/>
      <c r="E262" s="50"/>
    </row>
    <row r="263" spans="3:5" s="49" customFormat="1" x14ac:dyDescent="0.2">
      <c r="C263" s="50"/>
      <c r="D263" s="50"/>
      <c r="E263" s="50"/>
    </row>
    <row r="264" spans="3:5" s="49" customFormat="1" x14ac:dyDescent="0.2">
      <c r="C264" s="50"/>
      <c r="D264" s="50"/>
      <c r="E264" s="50"/>
    </row>
    <row r="265" spans="3:5" s="49" customFormat="1" x14ac:dyDescent="0.2">
      <c r="C265" s="50"/>
      <c r="D265" s="50"/>
      <c r="E265" s="50"/>
    </row>
    <row r="266" spans="3:5" s="49" customFormat="1" x14ac:dyDescent="0.2">
      <c r="C266" s="50"/>
      <c r="D266" s="50"/>
      <c r="E266" s="50"/>
    </row>
    <row r="267" spans="3:5" s="49" customFormat="1" x14ac:dyDescent="0.2">
      <c r="C267" s="50"/>
      <c r="D267" s="50"/>
      <c r="E267" s="50"/>
    </row>
    <row r="268" spans="3:5" s="49" customFormat="1" x14ac:dyDescent="0.2">
      <c r="C268" s="50"/>
      <c r="D268" s="50"/>
      <c r="E268" s="50"/>
    </row>
    <row r="269" spans="3:5" s="49" customFormat="1" x14ac:dyDescent="0.2">
      <c r="C269" s="50"/>
      <c r="D269" s="50"/>
      <c r="E269" s="50"/>
    </row>
    <row r="270" spans="3:5" s="49" customFormat="1" x14ac:dyDescent="0.2">
      <c r="C270" s="50"/>
      <c r="D270" s="50"/>
      <c r="E270" s="50"/>
    </row>
    <row r="271" spans="3:5" s="49" customFormat="1" x14ac:dyDescent="0.2">
      <c r="C271" s="50"/>
      <c r="D271" s="50"/>
      <c r="E271" s="50"/>
    </row>
    <row r="272" spans="3:5" s="49" customFormat="1" x14ac:dyDescent="0.2">
      <c r="C272" s="50"/>
      <c r="D272" s="50"/>
      <c r="E272" s="50"/>
    </row>
    <row r="273" spans="3:5" s="49" customFormat="1" x14ac:dyDescent="0.2">
      <c r="C273" s="50"/>
      <c r="D273" s="50"/>
      <c r="E273" s="50"/>
    </row>
    <row r="274" spans="3:5" s="49" customFormat="1" x14ac:dyDescent="0.2">
      <c r="C274" s="50"/>
      <c r="D274" s="50"/>
      <c r="E274" s="50"/>
    </row>
    <row r="275" spans="3:5" s="49" customFormat="1" x14ac:dyDescent="0.2">
      <c r="C275" s="50"/>
      <c r="D275" s="50"/>
      <c r="E275" s="50"/>
    </row>
    <row r="276" spans="3:5" s="49" customFormat="1" x14ac:dyDescent="0.2">
      <c r="C276" s="50"/>
      <c r="D276" s="50"/>
      <c r="E276" s="50"/>
    </row>
    <row r="277" spans="3:5" s="49" customFormat="1" x14ac:dyDescent="0.2">
      <c r="C277" s="50"/>
      <c r="D277" s="50"/>
      <c r="E277" s="50"/>
    </row>
    <row r="278" spans="3:5" s="49" customFormat="1" x14ac:dyDescent="0.2">
      <c r="C278" s="50"/>
      <c r="D278" s="50"/>
      <c r="E278" s="50"/>
    </row>
    <row r="279" spans="3:5" s="49" customFormat="1" x14ac:dyDescent="0.2">
      <c r="C279" s="50"/>
      <c r="D279" s="50"/>
      <c r="E279" s="50"/>
    </row>
    <row r="280" spans="3:5" s="49" customFormat="1" x14ac:dyDescent="0.2">
      <c r="C280" s="50"/>
      <c r="D280" s="50"/>
      <c r="E280" s="50"/>
    </row>
    <row r="281" spans="3:5" s="49" customFormat="1" x14ac:dyDescent="0.2">
      <c r="C281" s="50"/>
      <c r="D281" s="50"/>
      <c r="E281" s="50"/>
    </row>
    <row r="282" spans="3:5" s="49" customFormat="1" x14ac:dyDescent="0.2">
      <c r="C282" s="50"/>
      <c r="D282" s="50"/>
      <c r="E282" s="50"/>
    </row>
    <row r="283" spans="3:5" s="49" customFormat="1" x14ac:dyDescent="0.2">
      <c r="C283" s="50"/>
      <c r="D283" s="50"/>
      <c r="E283" s="50"/>
    </row>
    <row r="284" spans="3:5" s="49" customFormat="1" x14ac:dyDescent="0.2">
      <c r="C284" s="50"/>
      <c r="D284" s="50"/>
      <c r="E284" s="50"/>
    </row>
    <row r="285" spans="3:5" s="49" customFormat="1" x14ac:dyDescent="0.2">
      <c r="C285" s="50"/>
      <c r="D285" s="50"/>
      <c r="E285" s="50"/>
    </row>
    <row r="286" spans="3:5" s="49" customFormat="1" x14ac:dyDescent="0.2">
      <c r="C286" s="50"/>
      <c r="D286" s="50"/>
      <c r="E286" s="50"/>
    </row>
    <row r="287" spans="3:5" s="49" customFormat="1" x14ac:dyDescent="0.2">
      <c r="C287" s="50"/>
      <c r="D287" s="50"/>
      <c r="E287" s="50"/>
    </row>
    <row r="288" spans="3:5" s="49" customFormat="1" x14ac:dyDescent="0.2">
      <c r="C288" s="50"/>
      <c r="D288" s="50"/>
      <c r="E288" s="50"/>
    </row>
    <row r="289" spans="3:5" s="49" customFormat="1" x14ac:dyDescent="0.2">
      <c r="C289" s="50"/>
      <c r="D289" s="50"/>
      <c r="E289" s="50"/>
    </row>
    <row r="290" spans="3:5" s="49" customFormat="1" x14ac:dyDescent="0.2">
      <c r="C290" s="50"/>
      <c r="D290" s="50"/>
      <c r="E290" s="50"/>
    </row>
    <row r="291" spans="3:5" s="49" customFormat="1" x14ac:dyDescent="0.2">
      <c r="C291" s="50"/>
      <c r="D291" s="50"/>
      <c r="E291" s="50"/>
    </row>
    <row r="292" spans="3:5" s="49" customFormat="1" x14ac:dyDescent="0.2">
      <c r="C292" s="50"/>
      <c r="D292" s="50"/>
      <c r="E292" s="50"/>
    </row>
    <row r="293" spans="3:5" s="49" customFormat="1" x14ac:dyDescent="0.2">
      <c r="C293" s="50"/>
      <c r="D293" s="50"/>
      <c r="E293" s="50"/>
    </row>
    <row r="294" spans="3:5" s="49" customFormat="1" x14ac:dyDescent="0.2">
      <c r="C294" s="50"/>
      <c r="D294" s="50"/>
      <c r="E294" s="50"/>
    </row>
    <row r="295" spans="3:5" s="49" customFormat="1" x14ac:dyDescent="0.2">
      <c r="C295" s="50"/>
      <c r="D295" s="50"/>
      <c r="E295" s="50"/>
    </row>
    <row r="296" spans="3:5" s="49" customFormat="1" x14ac:dyDescent="0.2">
      <c r="C296" s="50"/>
      <c r="D296" s="50"/>
      <c r="E296" s="50"/>
    </row>
    <row r="297" spans="3:5" s="49" customFormat="1" x14ac:dyDescent="0.2">
      <c r="C297" s="50"/>
      <c r="D297" s="50"/>
      <c r="E297" s="50"/>
    </row>
    <row r="298" spans="3:5" s="49" customFormat="1" x14ac:dyDescent="0.2">
      <c r="C298" s="50"/>
      <c r="D298" s="50"/>
      <c r="E298" s="50"/>
    </row>
    <row r="299" spans="3:5" s="49" customFormat="1" x14ac:dyDescent="0.2">
      <c r="C299" s="50"/>
      <c r="D299" s="50"/>
      <c r="E299" s="50"/>
    </row>
    <row r="300" spans="3:5" s="49" customFormat="1" x14ac:dyDescent="0.2">
      <c r="C300" s="50"/>
      <c r="D300" s="50"/>
      <c r="E300" s="50"/>
    </row>
    <row r="301" spans="3:5" s="49" customFormat="1" x14ac:dyDescent="0.2">
      <c r="C301" s="50"/>
      <c r="D301" s="50"/>
      <c r="E301" s="50"/>
    </row>
    <row r="302" spans="3:5" s="49" customFormat="1" x14ac:dyDescent="0.2">
      <c r="C302" s="50"/>
      <c r="D302" s="50"/>
      <c r="E302" s="50"/>
    </row>
    <row r="303" spans="3:5" s="49" customFormat="1" x14ac:dyDescent="0.2">
      <c r="C303" s="50"/>
      <c r="D303" s="50"/>
      <c r="E303" s="50"/>
    </row>
    <row r="304" spans="3:5" s="49" customFormat="1" x14ac:dyDescent="0.2">
      <c r="C304" s="50"/>
      <c r="D304" s="50"/>
      <c r="E304" s="50"/>
    </row>
    <row r="305" spans="3:5" s="49" customFormat="1" x14ac:dyDescent="0.2">
      <c r="C305" s="50"/>
      <c r="D305" s="50"/>
      <c r="E305" s="50"/>
    </row>
    <row r="306" spans="3:5" s="49" customFormat="1" x14ac:dyDescent="0.2">
      <c r="C306" s="50"/>
      <c r="D306" s="50"/>
      <c r="E306" s="50"/>
    </row>
    <row r="307" spans="3:5" s="49" customFormat="1" x14ac:dyDescent="0.2">
      <c r="C307" s="50"/>
      <c r="D307" s="50"/>
      <c r="E307" s="50"/>
    </row>
    <row r="308" spans="3:5" s="49" customFormat="1" x14ac:dyDescent="0.2">
      <c r="C308" s="50"/>
      <c r="D308" s="50"/>
      <c r="E308" s="50"/>
    </row>
    <row r="309" spans="3:5" s="49" customFormat="1" x14ac:dyDescent="0.2">
      <c r="C309" s="50"/>
      <c r="D309" s="50"/>
      <c r="E309" s="50"/>
    </row>
    <row r="310" spans="3:5" s="49" customFormat="1" x14ac:dyDescent="0.2">
      <c r="C310" s="50"/>
      <c r="D310" s="50"/>
      <c r="E310" s="50"/>
    </row>
    <row r="311" spans="3:5" s="49" customFormat="1" x14ac:dyDescent="0.2">
      <c r="C311" s="50"/>
      <c r="D311" s="50"/>
      <c r="E311" s="50"/>
    </row>
    <row r="312" spans="3:5" s="49" customFormat="1" x14ac:dyDescent="0.2">
      <c r="C312" s="50"/>
      <c r="D312" s="50"/>
      <c r="E312" s="50"/>
    </row>
    <row r="313" spans="3:5" s="49" customFormat="1" x14ac:dyDescent="0.2">
      <c r="C313" s="50"/>
      <c r="D313" s="50"/>
      <c r="E313" s="50"/>
    </row>
    <row r="314" spans="3:5" s="49" customFormat="1" x14ac:dyDescent="0.2">
      <c r="C314" s="50"/>
      <c r="D314" s="50"/>
      <c r="E314" s="50"/>
    </row>
    <row r="315" spans="3:5" s="49" customFormat="1" x14ac:dyDescent="0.2">
      <c r="C315" s="50"/>
      <c r="D315" s="50"/>
      <c r="E315" s="50"/>
    </row>
    <row r="316" spans="3:5" s="49" customFormat="1" x14ac:dyDescent="0.2">
      <c r="C316" s="50"/>
      <c r="D316" s="50"/>
      <c r="E316" s="50"/>
    </row>
    <row r="317" spans="3:5" s="49" customFormat="1" x14ac:dyDescent="0.2">
      <c r="C317" s="50"/>
      <c r="D317" s="50"/>
      <c r="E317" s="50"/>
    </row>
    <row r="318" spans="3:5" s="49" customFormat="1" x14ac:dyDescent="0.2">
      <c r="C318" s="50"/>
      <c r="D318" s="50"/>
      <c r="E318" s="50"/>
    </row>
    <row r="319" spans="3:5" s="49" customFormat="1" x14ac:dyDescent="0.2">
      <c r="C319" s="50"/>
      <c r="D319" s="50"/>
      <c r="E319" s="50"/>
    </row>
    <row r="320" spans="3:5" s="49" customFormat="1" x14ac:dyDescent="0.2">
      <c r="C320" s="50"/>
      <c r="D320" s="50"/>
      <c r="E320" s="50"/>
    </row>
    <row r="321" spans="3:5" s="49" customFormat="1" x14ac:dyDescent="0.2">
      <c r="C321" s="50"/>
      <c r="D321" s="50"/>
      <c r="E321" s="50"/>
    </row>
    <row r="322" spans="3:5" s="49" customFormat="1" x14ac:dyDescent="0.2">
      <c r="C322" s="50"/>
      <c r="D322" s="50"/>
      <c r="E322" s="50"/>
    </row>
    <row r="323" spans="3:5" s="49" customFormat="1" x14ac:dyDescent="0.2">
      <c r="C323" s="50"/>
      <c r="D323" s="50"/>
      <c r="E323" s="50"/>
    </row>
    <row r="324" spans="3:5" s="49" customFormat="1" x14ac:dyDescent="0.2">
      <c r="C324" s="50"/>
      <c r="D324" s="50"/>
      <c r="E324" s="50"/>
    </row>
    <row r="325" spans="3:5" s="49" customFormat="1" x14ac:dyDescent="0.2">
      <c r="C325" s="50"/>
      <c r="D325" s="50"/>
      <c r="E325" s="50"/>
    </row>
    <row r="326" spans="3:5" s="49" customFormat="1" x14ac:dyDescent="0.2">
      <c r="C326" s="50"/>
      <c r="D326" s="50"/>
      <c r="E326" s="50"/>
    </row>
    <row r="327" spans="3:5" s="49" customFormat="1" x14ac:dyDescent="0.2">
      <c r="C327" s="50"/>
      <c r="D327" s="50"/>
      <c r="E327" s="50"/>
    </row>
    <row r="328" spans="3:5" s="49" customFormat="1" x14ac:dyDescent="0.2">
      <c r="C328" s="50"/>
      <c r="D328" s="50"/>
      <c r="E328" s="50"/>
    </row>
    <row r="329" spans="3:5" s="49" customFormat="1" x14ac:dyDescent="0.2">
      <c r="C329" s="50"/>
      <c r="D329" s="50"/>
      <c r="E329" s="50"/>
    </row>
    <row r="330" spans="3:5" s="49" customFormat="1" x14ac:dyDescent="0.2">
      <c r="C330" s="50"/>
      <c r="D330" s="50"/>
      <c r="E330" s="50"/>
    </row>
    <row r="331" spans="3:5" s="49" customFormat="1" x14ac:dyDescent="0.2">
      <c r="C331" s="50"/>
      <c r="D331" s="50"/>
      <c r="E331" s="50"/>
    </row>
    <row r="332" spans="3:5" s="49" customFormat="1" x14ac:dyDescent="0.2">
      <c r="C332" s="50"/>
      <c r="D332" s="50"/>
      <c r="E332" s="50"/>
    </row>
    <row r="333" spans="3:5" s="49" customFormat="1" x14ac:dyDescent="0.2">
      <c r="C333" s="50"/>
      <c r="D333" s="50"/>
      <c r="E333" s="50"/>
    </row>
    <row r="334" spans="3:5" s="49" customFormat="1" x14ac:dyDescent="0.2">
      <c r="C334" s="50"/>
      <c r="D334" s="50"/>
      <c r="E334" s="50"/>
    </row>
    <row r="335" spans="3:5" s="49" customFormat="1" x14ac:dyDescent="0.2">
      <c r="C335" s="50"/>
      <c r="D335" s="50"/>
      <c r="E335" s="50"/>
    </row>
    <row r="336" spans="3:5" s="49" customFormat="1" x14ac:dyDescent="0.2">
      <c r="C336" s="50"/>
      <c r="D336" s="50"/>
      <c r="E336" s="50"/>
    </row>
    <row r="337" spans="3:5" s="49" customFormat="1" x14ac:dyDescent="0.2">
      <c r="C337" s="50"/>
      <c r="D337" s="50"/>
      <c r="E337" s="50"/>
    </row>
    <row r="338" spans="3:5" s="49" customFormat="1" x14ac:dyDescent="0.2">
      <c r="C338" s="50"/>
      <c r="D338" s="50"/>
      <c r="E338" s="50"/>
    </row>
    <row r="339" spans="3:5" s="49" customFormat="1" x14ac:dyDescent="0.2">
      <c r="C339" s="50"/>
      <c r="D339" s="50"/>
      <c r="E339" s="50"/>
    </row>
    <row r="340" spans="3:5" s="49" customFormat="1" x14ac:dyDescent="0.2">
      <c r="C340" s="50"/>
      <c r="D340" s="50"/>
      <c r="E340" s="50"/>
    </row>
    <row r="341" spans="3:5" s="49" customFormat="1" x14ac:dyDescent="0.2">
      <c r="C341" s="50"/>
      <c r="D341" s="50"/>
      <c r="E341" s="50"/>
    </row>
    <row r="342" spans="3:5" s="49" customFormat="1" x14ac:dyDescent="0.2">
      <c r="C342" s="50"/>
      <c r="D342" s="50"/>
      <c r="E342" s="50"/>
    </row>
    <row r="343" spans="3:5" s="49" customFormat="1" x14ac:dyDescent="0.2">
      <c r="C343" s="50"/>
      <c r="D343" s="50"/>
      <c r="E343" s="50"/>
    </row>
    <row r="344" spans="3:5" s="49" customFormat="1" x14ac:dyDescent="0.2">
      <c r="C344" s="50"/>
      <c r="D344" s="50"/>
      <c r="E344" s="50"/>
    </row>
    <row r="345" spans="3:5" s="49" customFormat="1" x14ac:dyDescent="0.2">
      <c r="C345" s="50"/>
      <c r="D345" s="50"/>
      <c r="E345" s="50"/>
    </row>
    <row r="346" spans="3:5" s="49" customFormat="1" x14ac:dyDescent="0.2">
      <c r="C346" s="50"/>
      <c r="D346" s="50"/>
      <c r="E346" s="50"/>
    </row>
    <row r="347" spans="3:5" s="49" customFormat="1" x14ac:dyDescent="0.2">
      <c r="C347" s="50"/>
      <c r="D347" s="50"/>
      <c r="E347" s="50"/>
    </row>
    <row r="348" spans="3:5" s="49" customFormat="1" x14ac:dyDescent="0.2">
      <c r="C348" s="50"/>
      <c r="D348" s="50"/>
      <c r="E348" s="50"/>
    </row>
    <row r="349" spans="3:5" s="49" customFormat="1" x14ac:dyDescent="0.2">
      <c r="C349" s="50"/>
      <c r="D349" s="50"/>
      <c r="E349" s="50"/>
    </row>
    <row r="350" spans="3:5" s="49" customFormat="1" x14ac:dyDescent="0.2">
      <c r="C350" s="50"/>
      <c r="D350" s="50"/>
      <c r="E350" s="50"/>
    </row>
    <row r="351" spans="3:5" s="49" customFormat="1" x14ac:dyDescent="0.2">
      <c r="C351" s="50"/>
      <c r="D351" s="50"/>
      <c r="E351" s="50"/>
    </row>
    <row r="352" spans="3:5" s="49" customFormat="1" x14ac:dyDescent="0.2">
      <c r="C352" s="50"/>
      <c r="D352" s="50"/>
      <c r="E352" s="50"/>
    </row>
    <row r="353" spans="3:5" s="49" customFormat="1" x14ac:dyDescent="0.2">
      <c r="C353" s="50"/>
      <c r="D353" s="50"/>
      <c r="E353" s="50"/>
    </row>
    <row r="354" spans="3:5" s="49" customFormat="1" x14ac:dyDescent="0.2">
      <c r="C354" s="50"/>
      <c r="D354" s="50"/>
      <c r="E354" s="50"/>
    </row>
    <row r="355" spans="3:5" s="49" customFormat="1" x14ac:dyDescent="0.2">
      <c r="C355" s="50"/>
      <c r="D355" s="50"/>
      <c r="E355" s="50"/>
    </row>
    <row r="356" spans="3:5" s="49" customFormat="1" x14ac:dyDescent="0.2">
      <c r="C356" s="50"/>
      <c r="D356" s="50"/>
      <c r="E356" s="50"/>
    </row>
    <row r="357" spans="3:5" s="49" customFormat="1" x14ac:dyDescent="0.2">
      <c r="C357" s="50"/>
      <c r="D357" s="50"/>
      <c r="E357" s="50"/>
    </row>
    <row r="358" spans="3:5" s="49" customFormat="1" x14ac:dyDescent="0.2">
      <c r="C358" s="50"/>
      <c r="D358" s="50"/>
      <c r="E358" s="50"/>
    </row>
    <row r="359" spans="3:5" s="49" customFormat="1" x14ac:dyDescent="0.2">
      <c r="C359" s="50"/>
      <c r="D359" s="50"/>
      <c r="E359" s="50"/>
    </row>
    <row r="360" spans="3:5" s="49" customFormat="1" x14ac:dyDescent="0.2">
      <c r="C360" s="50"/>
      <c r="D360" s="50"/>
      <c r="E360" s="50"/>
    </row>
    <row r="361" spans="3:5" s="49" customFormat="1" x14ac:dyDescent="0.2">
      <c r="C361" s="50"/>
      <c r="D361" s="50"/>
      <c r="E361" s="50"/>
    </row>
    <row r="362" spans="3:5" s="49" customFormat="1" x14ac:dyDescent="0.2">
      <c r="C362" s="50"/>
      <c r="D362" s="50"/>
      <c r="E362" s="50"/>
    </row>
    <row r="363" spans="3:5" s="49" customFormat="1" x14ac:dyDescent="0.2">
      <c r="C363" s="50"/>
      <c r="D363" s="50"/>
      <c r="E363" s="50"/>
    </row>
    <row r="364" spans="3:5" s="49" customFormat="1" x14ac:dyDescent="0.2">
      <c r="C364" s="50"/>
      <c r="D364" s="50"/>
      <c r="E364" s="50"/>
    </row>
    <row r="365" spans="3:5" s="49" customFormat="1" x14ac:dyDescent="0.2">
      <c r="C365" s="50"/>
      <c r="D365" s="50"/>
      <c r="E365" s="50"/>
    </row>
    <row r="366" spans="3:5" s="49" customFormat="1" x14ac:dyDescent="0.2">
      <c r="C366" s="50"/>
      <c r="D366" s="50"/>
      <c r="E366" s="50"/>
    </row>
    <row r="367" spans="3:5" s="49" customFormat="1" x14ac:dyDescent="0.2">
      <c r="C367" s="50"/>
      <c r="D367" s="50"/>
      <c r="E367" s="50"/>
    </row>
    <row r="368" spans="3:5" s="49" customFormat="1" x14ac:dyDescent="0.2">
      <c r="C368" s="50"/>
      <c r="D368" s="50"/>
      <c r="E368" s="50"/>
    </row>
    <row r="369" spans="3:5" s="49" customFormat="1" x14ac:dyDescent="0.2">
      <c r="C369" s="50"/>
      <c r="D369" s="50"/>
      <c r="E369" s="50"/>
    </row>
    <row r="370" spans="3:5" s="49" customFormat="1" x14ac:dyDescent="0.2">
      <c r="C370" s="50"/>
      <c r="D370" s="50"/>
      <c r="E370" s="50"/>
    </row>
    <row r="371" spans="3:5" s="49" customFormat="1" x14ac:dyDescent="0.2">
      <c r="C371" s="50"/>
      <c r="D371" s="50"/>
      <c r="E371" s="50"/>
    </row>
    <row r="372" spans="3:5" s="49" customFormat="1" x14ac:dyDescent="0.2">
      <c r="C372" s="50"/>
      <c r="D372" s="50"/>
      <c r="E372" s="50"/>
    </row>
    <row r="373" spans="3:5" s="49" customFormat="1" x14ac:dyDescent="0.2">
      <c r="C373" s="50"/>
      <c r="D373" s="50"/>
      <c r="E373" s="50"/>
    </row>
    <row r="374" spans="3:5" s="49" customFormat="1" x14ac:dyDescent="0.2">
      <c r="C374" s="50"/>
      <c r="D374" s="50"/>
      <c r="E374" s="50"/>
    </row>
    <row r="375" spans="3:5" s="49" customFormat="1" x14ac:dyDescent="0.2">
      <c r="C375" s="50"/>
      <c r="D375" s="50"/>
      <c r="E375" s="50"/>
    </row>
    <row r="376" spans="3:5" s="49" customFormat="1" x14ac:dyDescent="0.2">
      <c r="C376" s="50"/>
      <c r="D376" s="50"/>
      <c r="E376" s="50"/>
    </row>
    <row r="377" spans="3:5" s="49" customFormat="1" x14ac:dyDescent="0.2">
      <c r="C377" s="50"/>
      <c r="D377" s="50"/>
      <c r="E377" s="50"/>
    </row>
    <row r="378" spans="3:5" s="49" customFormat="1" x14ac:dyDescent="0.2">
      <c r="C378" s="50"/>
      <c r="D378" s="50"/>
      <c r="E378" s="50"/>
    </row>
    <row r="379" spans="3:5" s="49" customFormat="1" x14ac:dyDescent="0.2">
      <c r="C379" s="50"/>
      <c r="D379" s="50"/>
      <c r="E379" s="50"/>
    </row>
    <row r="380" spans="3:5" s="49" customFormat="1" x14ac:dyDescent="0.2">
      <c r="C380" s="50"/>
      <c r="D380" s="50"/>
      <c r="E380" s="50"/>
    </row>
    <row r="381" spans="3:5" s="49" customFormat="1" x14ac:dyDescent="0.2">
      <c r="C381" s="50"/>
      <c r="D381" s="50"/>
      <c r="E381" s="50"/>
    </row>
    <row r="382" spans="3:5" s="49" customFormat="1" x14ac:dyDescent="0.2">
      <c r="C382" s="50"/>
      <c r="D382" s="50"/>
      <c r="E382" s="50"/>
    </row>
    <row r="383" spans="3:5" s="49" customFormat="1" x14ac:dyDescent="0.2">
      <c r="C383" s="50"/>
      <c r="D383" s="50"/>
      <c r="E383" s="50"/>
    </row>
    <row r="384" spans="3:5" s="49" customFormat="1" x14ac:dyDescent="0.2">
      <c r="C384" s="50"/>
      <c r="D384" s="50"/>
      <c r="E384" s="50"/>
    </row>
    <row r="385" spans="3:5" s="49" customFormat="1" x14ac:dyDescent="0.2">
      <c r="C385" s="50"/>
      <c r="D385" s="50"/>
      <c r="E385" s="50"/>
    </row>
    <row r="386" spans="3:5" s="49" customFormat="1" x14ac:dyDescent="0.2">
      <c r="C386" s="50"/>
      <c r="D386" s="50"/>
      <c r="E386" s="50"/>
    </row>
    <row r="387" spans="3:5" s="49" customFormat="1" x14ac:dyDescent="0.2">
      <c r="C387" s="50"/>
      <c r="D387" s="50"/>
      <c r="E387" s="50"/>
    </row>
    <row r="388" spans="3:5" s="49" customFormat="1" x14ac:dyDescent="0.2">
      <c r="C388" s="50"/>
      <c r="D388" s="50"/>
      <c r="E388" s="50"/>
    </row>
    <row r="389" spans="3:5" s="49" customFormat="1" x14ac:dyDescent="0.2">
      <c r="C389" s="50"/>
      <c r="D389" s="50"/>
      <c r="E389" s="50"/>
    </row>
    <row r="390" spans="3:5" s="49" customFormat="1" x14ac:dyDescent="0.2">
      <c r="C390" s="50"/>
      <c r="D390" s="50"/>
      <c r="E390" s="50"/>
    </row>
    <row r="391" spans="3:5" s="49" customFormat="1" x14ac:dyDescent="0.2">
      <c r="C391" s="50"/>
      <c r="D391" s="50"/>
      <c r="E391" s="50"/>
    </row>
    <row r="392" spans="3:5" s="49" customFormat="1" x14ac:dyDescent="0.2">
      <c r="C392" s="50"/>
      <c r="D392" s="50"/>
      <c r="E392" s="50"/>
    </row>
    <row r="393" spans="3:5" s="49" customFormat="1" x14ac:dyDescent="0.2">
      <c r="C393" s="50"/>
      <c r="D393" s="50"/>
      <c r="E393" s="50"/>
    </row>
    <row r="394" spans="3:5" s="49" customFormat="1" x14ac:dyDescent="0.2">
      <c r="C394" s="50"/>
      <c r="D394" s="50"/>
      <c r="E394" s="50"/>
    </row>
    <row r="395" spans="3:5" s="49" customFormat="1" x14ac:dyDescent="0.2">
      <c r="C395" s="50"/>
      <c r="D395" s="50"/>
      <c r="E395" s="50"/>
    </row>
    <row r="396" spans="3:5" s="49" customFormat="1" x14ac:dyDescent="0.2">
      <c r="C396" s="50"/>
      <c r="D396" s="50"/>
      <c r="E396" s="50"/>
    </row>
    <row r="397" spans="3:5" s="49" customFormat="1" x14ac:dyDescent="0.2">
      <c r="C397" s="50"/>
      <c r="D397" s="50"/>
      <c r="E397" s="50"/>
    </row>
    <row r="398" spans="3:5" s="49" customFormat="1" x14ac:dyDescent="0.2">
      <c r="C398" s="50"/>
      <c r="D398" s="50"/>
      <c r="E398" s="50"/>
    </row>
    <row r="399" spans="3:5" s="49" customFormat="1" x14ac:dyDescent="0.2">
      <c r="C399" s="50"/>
      <c r="D399" s="50"/>
      <c r="E399" s="50"/>
    </row>
    <row r="400" spans="3:5" s="49" customFormat="1" x14ac:dyDescent="0.2">
      <c r="C400" s="50"/>
      <c r="D400" s="50"/>
      <c r="E400" s="50"/>
    </row>
    <row r="401" spans="3:5" s="49" customFormat="1" x14ac:dyDescent="0.2">
      <c r="C401" s="50"/>
      <c r="D401" s="50"/>
      <c r="E401" s="50"/>
    </row>
    <row r="402" spans="3:5" s="49" customFormat="1" x14ac:dyDescent="0.2">
      <c r="C402" s="50"/>
      <c r="D402" s="50"/>
      <c r="E402" s="50"/>
    </row>
    <row r="403" spans="3:5" s="49" customFormat="1" x14ac:dyDescent="0.2">
      <c r="C403" s="50"/>
      <c r="D403" s="50"/>
      <c r="E403" s="50"/>
    </row>
    <row r="404" spans="3:5" s="49" customFormat="1" x14ac:dyDescent="0.2">
      <c r="C404" s="50"/>
      <c r="D404" s="50"/>
      <c r="E404" s="50"/>
    </row>
    <row r="405" spans="3:5" s="49" customFormat="1" x14ac:dyDescent="0.2">
      <c r="C405" s="50"/>
      <c r="D405" s="50"/>
      <c r="E405" s="50"/>
    </row>
    <row r="406" spans="3:5" s="49" customFormat="1" x14ac:dyDescent="0.2">
      <c r="C406" s="50"/>
      <c r="D406" s="50"/>
      <c r="E406" s="50"/>
    </row>
    <row r="407" spans="3:5" s="49" customFormat="1" x14ac:dyDescent="0.2">
      <c r="C407" s="50"/>
      <c r="D407" s="50"/>
      <c r="E407" s="50"/>
    </row>
    <row r="408" spans="3:5" s="49" customFormat="1" x14ac:dyDescent="0.2">
      <c r="C408" s="50"/>
      <c r="D408" s="50"/>
      <c r="E408" s="50"/>
    </row>
    <row r="409" spans="3:5" s="49" customFormat="1" x14ac:dyDescent="0.2">
      <c r="C409" s="50"/>
      <c r="D409" s="50"/>
      <c r="E409" s="50"/>
    </row>
    <row r="410" spans="3:5" s="49" customFormat="1" x14ac:dyDescent="0.2">
      <c r="C410" s="50"/>
      <c r="D410" s="50"/>
      <c r="E410" s="50"/>
    </row>
    <row r="411" spans="3:5" s="49" customFormat="1" x14ac:dyDescent="0.2">
      <c r="C411" s="50"/>
      <c r="D411" s="50"/>
      <c r="E411" s="50"/>
    </row>
    <row r="412" spans="3:5" s="49" customFormat="1" x14ac:dyDescent="0.2">
      <c r="C412" s="50"/>
      <c r="D412" s="50"/>
      <c r="E412" s="50"/>
    </row>
    <row r="413" spans="3:5" s="49" customFormat="1" x14ac:dyDescent="0.2">
      <c r="C413" s="50"/>
      <c r="D413" s="50"/>
      <c r="E413" s="50"/>
    </row>
    <row r="414" spans="3:5" s="49" customFormat="1" x14ac:dyDescent="0.2">
      <c r="C414" s="50"/>
      <c r="D414" s="50"/>
      <c r="E414" s="50"/>
    </row>
    <row r="415" spans="3:5" s="49" customFormat="1" x14ac:dyDescent="0.2">
      <c r="C415" s="50"/>
      <c r="D415" s="50"/>
      <c r="E415" s="50"/>
    </row>
    <row r="416" spans="3:5" s="49" customFormat="1" x14ac:dyDescent="0.2">
      <c r="C416" s="50"/>
      <c r="D416" s="50"/>
      <c r="E416" s="50"/>
    </row>
    <row r="417" spans="3:5" s="49" customFormat="1" x14ac:dyDescent="0.2">
      <c r="C417" s="50"/>
      <c r="D417" s="50"/>
      <c r="E417" s="50"/>
    </row>
    <row r="418" spans="3:5" s="49" customFormat="1" x14ac:dyDescent="0.2">
      <c r="C418" s="50"/>
      <c r="D418" s="50"/>
      <c r="E418" s="50"/>
    </row>
    <row r="419" spans="3:5" s="49" customFormat="1" x14ac:dyDescent="0.2">
      <c r="C419" s="50"/>
      <c r="D419" s="50"/>
      <c r="E419" s="50"/>
    </row>
    <row r="420" spans="3:5" s="49" customFormat="1" x14ac:dyDescent="0.2">
      <c r="C420" s="50"/>
      <c r="D420" s="50"/>
      <c r="E420" s="50"/>
    </row>
    <row r="421" spans="3:5" s="49" customFormat="1" x14ac:dyDescent="0.2">
      <c r="C421" s="50"/>
      <c r="D421" s="50"/>
      <c r="E421" s="50"/>
    </row>
    <row r="422" spans="3:5" s="49" customFormat="1" x14ac:dyDescent="0.2">
      <c r="C422" s="50"/>
      <c r="D422" s="50"/>
      <c r="E422" s="50"/>
    </row>
    <row r="423" spans="3:5" s="49" customFormat="1" x14ac:dyDescent="0.2">
      <c r="C423" s="50"/>
      <c r="D423" s="50"/>
      <c r="E423" s="50"/>
    </row>
    <row r="424" spans="3:5" s="49" customFormat="1" x14ac:dyDescent="0.2">
      <c r="C424" s="50"/>
      <c r="D424" s="50"/>
      <c r="E424" s="50"/>
    </row>
    <row r="425" spans="3:5" s="49" customFormat="1" x14ac:dyDescent="0.2">
      <c r="C425" s="50"/>
      <c r="D425" s="50"/>
      <c r="E425" s="50"/>
    </row>
    <row r="426" spans="3:5" s="49" customFormat="1" x14ac:dyDescent="0.2">
      <c r="C426" s="50"/>
      <c r="D426" s="50"/>
      <c r="E426" s="50"/>
    </row>
    <row r="427" spans="3:5" s="49" customFormat="1" x14ac:dyDescent="0.2">
      <c r="C427" s="50"/>
      <c r="D427" s="50"/>
      <c r="E427" s="50"/>
    </row>
    <row r="428" spans="3:5" s="49" customFormat="1" x14ac:dyDescent="0.2">
      <c r="C428" s="50"/>
      <c r="D428" s="50"/>
      <c r="E428" s="50"/>
    </row>
    <row r="429" spans="3:5" s="49" customFormat="1" x14ac:dyDescent="0.2">
      <c r="C429" s="50"/>
      <c r="D429" s="50"/>
      <c r="E429" s="50"/>
    </row>
    <row r="430" spans="3:5" s="49" customFormat="1" x14ac:dyDescent="0.2">
      <c r="C430" s="50"/>
      <c r="D430" s="50"/>
      <c r="E430" s="50"/>
    </row>
    <row r="431" spans="3:5" s="49" customFormat="1" x14ac:dyDescent="0.2">
      <c r="C431" s="50"/>
      <c r="D431" s="50"/>
      <c r="E431" s="50"/>
    </row>
    <row r="432" spans="3:5" s="49" customFormat="1" x14ac:dyDescent="0.2">
      <c r="C432" s="50"/>
      <c r="D432" s="50"/>
      <c r="E432" s="50"/>
    </row>
    <row r="433" spans="3:5" s="49" customFormat="1" x14ac:dyDescent="0.2">
      <c r="C433" s="50"/>
      <c r="D433" s="50"/>
      <c r="E433" s="50"/>
    </row>
    <row r="434" spans="3:5" s="49" customFormat="1" x14ac:dyDescent="0.2">
      <c r="C434" s="50"/>
      <c r="D434" s="50"/>
      <c r="E434" s="50"/>
    </row>
    <row r="435" spans="3:5" s="49" customFormat="1" x14ac:dyDescent="0.2">
      <c r="C435" s="50"/>
      <c r="D435" s="50"/>
      <c r="E435" s="50"/>
    </row>
    <row r="436" spans="3:5" s="49" customFormat="1" x14ac:dyDescent="0.2">
      <c r="C436" s="50"/>
      <c r="D436" s="50"/>
      <c r="E436" s="50"/>
    </row>
    <row r="437" spans="3:5" s="49" customFormat="1" x14ac:dyDescent="0.2">
      <c r="C437" s="50"/>
      <c r="D437" s="50"/>
      <c r="E437" s="50"/>
    </row>
    <row r="438" spans="3:5" s="49" customFormat="1" x14ac:dyDescent="0.2">
      <c r="C438" s="50"/>
      <c r="D438" s="50"/>
      <c r="E438" s="50"/>
    </row>
    <row r="439" spans="3:5" s="49" customFormat="1" x14ac:dyDescent="0.2">
      <c r="C439" s="50"/>
      <c r="D439" s="50"/>
      <c r="E439" s="50"/>
    </row>
    <row r="440" spans="3:5" s="49" customFormat="1" x14ac:dyDescent="0.2">
      <c r="C440" s="50"/>
      <c r="D440" s="50"/>
      <c r="E440" s="50"/>
    </row>
    <row r="441" spans="3:5" s="49" customFormat="1" x14ac:dyDescent="0.2">
      <c r="C441" s="50"/>
      <c r="D441" s="50"/>
      <c r="E441" s="50"/>
    </row>
    <row r="442" spans="3:5" s="49" customFormat="1" x14ac:dyDescent="0.2">
      <c r="C442" s="50"/>
      <c r="D442" s="50"/>
      <c r="E442" s="50"/>
    </row>
    <row r="443" spans="3:5" s="49" customFormat="1" x14ac:dyDescent="0.2">
      <c r="C443" s="50"/>
      <c r="D443" s="50"/>
      <c r="E443" s="50"/>
    </row>
    <row r="444" spans="3:5" s="49" customFormat="1" x14ac:dyDescent="0.2">
      <c r="C444" s="50"/>
      <c r="D444" s="50"/>
      <c r="E444" s="50"/>
    </row>
    <row r="445" spans="3:5" s="49" customFormat="1" x14ac:dyDescent="0.2">
      <c r="C445" s="50"/>
      <c r="D445" s="50"/>
      <c r="E445" s="50"/>
    </row>
    <row r="446" spans="3:5" s="49" customFormat="1" x14ac:dyDescent="0.2">
      <c r="C446" s="50"/>
      <c r="D446" s="50"/>
      <c r="E446" s="50"/>
    </row>
    <row r="447" spans="3:5" s="49" customFormat="1" x14ac:dyDescent="0.2">
      <c r="C447" s="50"/>
      <c r="D447" s="50"/>
      <c r="E447" s="50"/>
    </row>
    <row r="448" spans="3:5" s="49" customFormat="1" x14ac:dyDescent="0.2">
      <c r="C448" s="50"/>
      <c r="D448" s="50"/>
      <c r="E448" s="50"/>
    </row>
    <row r="449" spans="3:5" s="49" customFormat="1" x14ac:dyDescent="0.2">
      <c r="C449" s="50"/>
      <c r="D449" s="50"/>
      <c r="E449" s="50"/>
    </row>
    <row r="450" spans="3:5" s="49" customFormat="1" x14ac:dyDescent="0.2">
      <c r="C450" s="50"/>
      <c r="D450" s="50"/>
      <c r="E450" s="50"/>
    </row>
    <row r="451" spans="3:5" s="49" customFormat="1" x14ac:dyDescent="0.2">
      <c r="C451" s="50"/>
      <c r="D451" s="50"/>
      <c r="E451" s="50"/>
    </row>
    <row r="452" spans="3:5" s="49" customFormat="1" x14ac:dyDescent="0.2">
      <c r="C452" s="50"/>
      <c r="D452" s="50"/>
      <c r="E452" s="50"/>
    </row>
    <row r="453" spans="3:5" s="49" customFormat="1" x14ac:dyDescent="0.2">
      <c r="C453" s="50"/>
      <c r="D453" s="50"/>
      <c r="E453" s="50"/>
    </row>
    <row r="454" spans="3:5" s="49" customFormat="1" x14ac:dyDescent="0.2">
      <c r="C454" s="50"/>
      <c r="D454" s="50"/>
      <c r="E454" s="50"/>
    </row>
    <row r="455" spans="3:5" s="49" customFormat="1" x14ac:dyDescent="0.2">
      <c r="C455" s="50"/>
      <c r="D455" s="50"/>
      <c r="E455" s="50"/>
    </row>
    <row r="456" spans="3:5" s="49" customFormat="1" x14ac:dyDescent="0.2">
      <c r="C456" s="50"/>
      <c r="D456" s="50"/>
      <c r="E456" s="50"/>
    </row>
    <row r="457" spans="3:5" s="49" customFormat="1" x14ac:dyDescent="0.2">
      <c r="C457" s="50"/>
      <c r="D457" s="50"/>
      <c r="E457" s="50"/>
    </row>
    <row r="458" spans="3:5" s="49" customFormat="1" x14ac:dyDescent="0.2">
      <c r="C458" s="50"/>
      <c r="D458" s="50"/>
      <c r="E458" s="50"/>
    </row>
    <row r="459" spans="3:5" s="49" customFormat="1" x14ac:dyDescent="0.2">
      <c r="C459" s="50"/>
      <c r="D459" s="50"/>
      <c r="E459" s="50"/>
    </row>
    <row r="460" spans="3:5" s="49" customFormat="1" x14ac:dyDescent="0.2">
      <c r="C460" s="50"/>
      <c r="D460" s="50"/>
      <c r="E460" s="50"/>
    </row>
    <row r="461" spans="3:5" s="49" customFormat="1" x14ac:dyDescent="0.2">
      <c r="C461" s="50"/>
      <c r="D461" s="50"/>
      <c r="E461" s="50"/>
    </row>
    <row r="462" spans="3:5" s="49" customFormat="1" x14ac:dyDescent="0.2">
      <c r="C462" s="50"/>
      <c r="D462" s="50"/>
      <c r="E462" s="50"/>
    </row>
    <row r="463" spans="3:5" s="49" customFormat="1" x14ac:dyDescent="0.2">
      <c r="C463" s="50"/>
      <c r="D463" s="50"/>
      <c r="E463" s="50"/>
    </row>
    <row r="464" spans="3:5" s="49" customFormat="1" x14ac:dyDescent="0.2">
      <c r="C464" s="50"/>
      <c r="D464" s="50"/>
      <c r="E464" s="50"/>
    </row>
    <row r="465" spans="3:5" s="49" customFormat="1" x14ac:dyDescent="0.2">
      <c r="C465" s="50"/>
      <c r="D465" s="50"/>
      <c r="E465" s="50"/>
    </row>
    <row r="466" spans="3:5" s="49" customFormat="1" x14ac:dyDescent="0.2">
      <c r="C466" s="50"/>
      <c r="D466" s="50"/>
      <c r="E466" s="50"/>
    </row>
    <row r="467" spans="3:5" s="49" customFormat="1" x14ac:dyDescent="0.2">
      <c r="C467" s="50"/>
      <c r="D467" s="50"/>
      <c r="E467" s="50"/>
    </row>
    <row r="468" spans="3:5" s="49" customFormat="1" x14ac:dyDescent="0.2">
      <c r="C468" s="50"/>
      <c r="D468" s="50"/>
      <c r="E468" s="50"/>
    </row>
    <row r="469" spans="3:5" s="49" customFormat="1" x14ac:dyDescent="0.2">
      <c r="C469" s="50"/>
      <c r="D469" s="50"/>
      <c r="E469" s="50"/>
    </row>
    <row r="470" spans="3:5" s="49" customFormat="1" x14ac:dyDescent="0.2">
      <c r="C470" s="50"/>
      <c r="D470" s="50"/>
      <c r="E470" s="50"/>
    </row>
    <row r="471" spans="3:5" s="49" customFormat="1" x14ac:dyDescent="0.2">
      <c r="C471" s="50"/>
      <c r="D471" s="50"/>
      <c r="E471" s="50"/>
    </row>
    <row r="472" spans="3:5" s="49" customFormat="1" x14ac:dyDescent="0.2">
      <c r="C472" s="50"/>
      <c r="D472" s="50"/>
      <c r="E472" s="50"/>
    </row>
    <row r="473" spans="3:5" s="49" customFormat="1" x14ac:dyDescent="0.2">
      <c r="C473" s="50"/>
      <c r="D473" s="50"/>
      <c r="E473" s="50"/>
    </row>
    <row r="474" spans="3:5" s="49" customFormat="1" x14ac:dyDescent="0.2">
      <c r="C474" s="50"/>
      <c r="D474" s="50"/>
      <c r="E474" s="50"/>
    </row>
    <row r="475" spans="3:5" s="49" customFormat="1" x14ac:dyDescent="0.2">
      <c r="C475" s="50"/>
      <c r="D475" s="50"/>
      <c r="E475" s="50"/>
    </row>
    <row r="476" spans="3:5" s="49" customFormat="1" x14ac:dyDescent="0.2">
      <c r="C476" s="50"/>
      <c r="D476" s="50"/>
      <c r="E476" s="50"/>
    </row>
    <row r="477" spans="3:5" s="49" customFormat="1" x14ac:dyDescent="0.2">
      <c r="C477" s="50"/>
      <c r="D477" s="50"/>
      <c r="E477" s="50"/>
    </row>
    <row r="478" spans="3:5" s="49" customFormat="1" x14ac:dyDescent="0.2">
      <c r="C478" s="50"/>
      <c r="D478" s="50"/>
      <c r="E478" s="50"/>
    </row>
    <row r="479" spans="3:5" s="49" customFormat="1" x14ac:dyDescent="0.2">
      <c r="C479" s="50"/>
      <c r="D479" s="50"/>
      <c r="E479" s="50"/>
    </row>
    <row r="480" spans="3:5" s="49" customFormat="1" x14ac:dyDescent="0.2">
      <c r="C480" s="50"/>
      <c r="D480" s="50"/>
      <c r="E480" s="50"/>
    </row>
    <row r="481" spans="3:5" s="49" customFormat="1" x14ac:dyDescent="0.2">
      <c r="C481" s="50"/>
      <c r="D481" s="50"/>
      <c r="E481" s="50"/>
    </row>
    <row r="482" spans="3:5" s="49" customFormat="1" x14ac:dyDescent="0.2">
      <c r="C482" s="50"/>
      <c r="D482" s="50"/>
      <c r="E482" s="50"/>
    </row>
    <row r="483" spans="3:5" s="49" customFormat="1" x14ac:dyDescent="0.2">
      <c r="C483" s="50"/>
      <c r="D483" s="50"/>
      <c r="E483" s="50"/>
    </row>
    <row r="484" spans="3:5" s="49" customFormat="1" x14ac:dyDescent="0.2">
      <c r="C484" s="50"/>
      <c r="D484" s="50"/>
      <c r="E484" s="50"/>
    </row>
    <row r="485" spans="3:5" s="49" customFormat="1" x14ac:dyDescent="0.2">
      <c r="C485" s="50"/>
      <c r="D485" s="50"/>
      <c r="E485" s="50"/>
    </row>
    <row r="486" spans="3:5" s="49" customFormat="1" x14ac:dyDescent="0.2">
      <c r="C486" s="50"/>
      <c r="D486" s="50"/>
      <c r="E486" s="50"/>
    </row>
    <row r="487" spans="3:5" s="49" customFormat="1" x14ac:dyDescent="0.2">
      <c r="C487" s="50"/>
      <c r="D487" s="50"/>
      <c r="E487" s="50"/>
    </row>
    <row r="488" spans="3:5" s="49" customFormat="1" x14ac:dyDescent="0.2">
      <c r="C488" s="50"/>
      <c r="D488" s="50"/>
      <c r="E488" s="50"/>
    </row>
    <row r="489" spans="3:5" s="49" customFormat="1" x14ac:dyDescent="0.2">
      <c r="C489" s="50"/>
      <c r="D489" s="50"/>
      <c r="E489" s="50"/>
    </row>
    <row r="490" spans="3:5" s="49" customFormat="1" x14ac:dyDescent="0.2">
      <c r="C490" s="50"/>
      <c r="D490" s="50"/>
      <c r="E490" s="50"/>
    </row>
    <row r="491" spans="3:5" s="49" customFormat="1" x14ac:dyDescent="0.2">
      <c r="C491" s="50"/>
      <c r="D491" s="50"/>
      <c r="E491" s="50"/>
    </row>
    <row r="492" spans="3:5" s="49" customFormat="1" x14ac:dyDescent="0.2">
      <c r="C492" s="50"/>
      <c r="D492" s="50"/>
      <c r="E492" s="50"/>
    </row>
    <row r="493" spans="3:5" s="49" customFormat="1" x14ac:dyDescent="0.2">
      <c r="C493" s="50"/>
      <c r="D493" s="50"/>
      <c r="E493" s="50"/>
    </row>
    <row r="494" spans="3:5" s="49" customFormat="1" x14ac:dyDescent="0.2">
      <c r="C494" s="50"/>
      <c r="D494" s="50"/>
      <c r="E494" s="50"/>
    </row>
    <row r="495" spans="3:5" s="49" customFormat="1" x14ac:dyDescent="0.2">
      <c r="C495" s="50"/>
      <c r="D495" s="50"/>
      <c r="E495" s="50"/>
    </row>
    <row r="496" spans="3:5" s="49" customFormat="1" x14ac:dyDescent="0.2">
      <c r="C496" s="50"/>
      <c r="D496" s="50"/>
      <c r="E496" s="50"/>
    </row>
    <row r="497" spans="3:5" s="49" customFormat="1" x14ac:dyDescent="0.2">
      <c r="C497" s="50"/>
      <c r="D497" s="50"/>
      <c r="E497" s="50"/>
    </row>
    <row r="498" spans="3:5" s="49" customFormat="1" x14ac:dyDescent="0.2">
      <c r="C498" s="50"/>
      <c r="D498" s="50"/>
      <c r="E498" s="50"/>
    </row>
    <row r="499" spans="3:5" s="49" customFormat="1" x14ac:dyDescent="0.2">
      <c r="C499" s="50"/>
      <c r="D499" s="50"/>
      <c r="E499" s="50"/>
    </row>
    <row r="500" spans="3:5" s="49" customFormat="1" x14ac:dyDescent="0.2">
      <c r="C500" s="50"/>
      <c r="D500" s="50"/>
      <c r="E500" s="50"/>
    </row>
    <row r="501" spans="3:5" s="49" customFormat="1" x14ac:dyDescent="0.2">
      <c r="C501" s="50"/>
      <c r="D501" s="50"/>
      <c r="E501" s="50"/>
    </row>
    <row r="502" spans="3:5" s="49" customFormat="1" x14ac:dyDescent="0.2">
      <c r="C502" s="50"/>
      <c r="D502" s="50"/>
      <c r="E502" s="50"/>
    </row>
    <row r="503" spans="3:5" s="49" customFormat="1" x14ac:dyDescent="0.2">
      <c r="C503" s="50"/>
      <c r="D503" s="50"/>
      <c r="E503" s="50"/>
    </row>
    <row r="504" spans="3:5" s="49" customFormat="1" x14ac:dyDescent="0.2">
      <c r="C504" s="50"/>
      <c r="D504" s="50"/>
      <c r="E504" s="50"/>
    </row>
    <row r="505" spans="3:5" s="49" customFormat="1" x14ac:dyDescent="0.2">
      <c r="C505" s="50"/>
      <c r="D505" s="50"/>
      <c r="E505" s="50"/>
    </row>
    <row r="506" spans="3:5" s="49" customFormat="1" x14ac:dyDescent="0.2">
      <c r="C506" s="50"/>
      <c r="D506" s="50"/>
      <c r="E506" s="50"/>
    </row>
    <row r="507" spans="3:5" s="49" customFormat="1" x14ac:dyDescent="0.2">
      <c r="C507" s="50"/>
      <c r="D507" s="50"/>
      <c r="E507" s="50"/>
    </row>
    <row r="508" spans="3:5" s="49" customFormat="1" x14ac:dyDescent="0.2">
      <c r="C508" s="50"/>
      <c r="D508" s="50"/>
      <c r="E508" s="50"/>
    </row>
    <row r="509" spans="3:5" s="49" customFormat="1" x14ac:dyDescent="0.2">
      <c r="C509" s="50"/>
      <c r="D509" s="50"/>
      <c r="E509" s="50"/>
    </row>
    <row r="510" spans="3:5" s="49" customFormat="1" x14ac:dyDescent="0.2">
      <c r="C510" s="50"/>
      <c r="D510" s="50"/>
      <c r="E510" s="50"/>
    </row>
    <row r="511" spans="3:5" s="49" customFormat="1" x14ac:dyDescent="0.2">
      <c r="C511" s="50"/>
      <c r="D511" s="50"/>
      <c r="E511" s="50"/>
    </row>
    <row r="512" spans="3:5" s="49" customFormat="1" x14ac:dyDescent="0.2">
      <c r="C512" s="50"/>
      <c r="D512" s="50"/>
      <c r="E512" s="50"/>
    </row>
    <row r="513" spans="3:5" s="49" customFormat="1" x14ac:dyDescent="0.2">
      <c r="C513" s="50"/>
      <c r="D513" s="50"/>
      <c r="E513" s="50"/>
    </row>
    <row r="514" spans="3:5" s="49" customFormat="1" x14ac:dyDescent="0.2">
      <c r="C514" s="50"/>
      <c r="D514" s="50"/>
      <c r="E514" s="50"/>
    </row>
    <row r="515" spans="3:5" s="49" customFormat="1" x14ac:dyDescent="0.2">
      <c r="C515" s="50"/>
      <c r="D515" s="50"/>
      <c r="E515" s="50"/>
    </row>
    <row r="516" spans="3:5" s="49" customFormat="1" x14ac:dyDescent="0.2">
      <c r="C516" s="50"/>
      <c r="D516" s="50"/>
      <c r="E516" s="50"/>
    </row>
    <row r="517" spans="3:5" s="49" customFormat="1" x14ac:dyDescent="0.2">
      <c r="C517" s="50"/>
      <c r="D517" s="50"/>
      <c r="E517" s="50"/>
    </row>
    <row r="518" spans="3:5" s="49" customFormat="1" x14ac:dyDescent="0.2">
      <c r="C518" s="50"/>
      <c r="D518" s="50"/>
      <c r="E518" s="50"/>
    </row>
    <row r="519" spans="3:5" s="49" customFormat="1" x14ac:dyDescent="0.2">
      <c r="C519" s="50"/>
      <c r="D519" s="50"/>
      <c r="E519" s="50"/>
    </row>
    <row r="520" spans="3:5" s="49" customFormat="1" x14ac:dyDescent="0.2">
      <c r="C520" s="50"/>
      <c r="D520" s="50"/>
      <c r="E520" s="50"/>
    </row>
    <row r="521" spans="3:5" s="49" customFormat="1" x14ac:dyDescent="0.2">
      <c r="C521" s="50"/>
      <c r="D521" s="50"/>
      <c r="E521" s="50"/>
    </row>
    <row r="522" spans="3:5" s="49" customFormat="1" x14ac:dyDescent="0.2">
      <c r="C522" s="50"/>
      <c r="D522" s="50"/>
      <c r="E522" s="50"/>
    </row>
    <row r="523" spans="3:5" s="49" customFormat="1" x14ac:dyDescent="0.2">
      <c r="C523" s="50"/>
      <c r="D523" s="50"/>
      <c r="E523" s="50"/>
    </row>
    <row r="524" spans="3:5" s="49" customFormat="1" x14ac:dyDescent="0.2">
      <c r="C524" s="50"/>
      <c r="D524" s="50"/>
      <c r="E524" s="50"/>
    </row>
    <row r="525" spans="3:5" s="49" customFormat="1" x14ac:dyDescent="0.2">
      <c r="C525" s="50"/>
      <c r="D525" s="50"/>
      <c r="E525" s="50"/>
    </row>
    <row r="526" spans="3:5" s="49" customFormat="1" x14ac:dyDescent="0.2">
      <c r="C526" s="50"/>
      <c r="D526" s="50"/>
      <c r="E526" s="50"/>
    </row>
    <row r="527" spans="3:5" s="49" customFormat="1" x14ac:dyDescent="0.2">
      <c r="C527" s="50"/>
      <c r="D527" s="50"/>
      <c r="E527" s="50"/>
    </row>
    <row r="528" spans="3:5" s="49" customFormat="1" x14ac:dyDescent="0.2">
      <c r="C528" s="50"/>
      <c r="D528" s="50"/>
      <c r="E528" s="50"/>
    </row>
    <row r="529" spans="3:5" s="49" customFormat="1" x14ac:dyDescent="0.2">
      <c r="C529" s="50"/>
      <c r="D529" s="50"/>
      <c r="E529" s="50"/>
    </row>
    <row r="530" spans="3:5" s="49" customFormat="1" x14ac:dyDescent="0.2">
      <c r="C530" s="50"/>
      <c r="D530" s="50"/>
      <c r="E530" s="50"/>
    </row>
    <row r="531" spans="3:5" s="49" customFormat="1" x14ac:dyDescent="0.2">
      <c r="C531" s="50"/>
      <c r="D531" s="50"/>
      <c r="E531" s="50"/>
    </row>
    <row r="532" spans="3:5" s="49" customFormat="1" x14ac:dyDescent="0.2">
      <c r="C532" s="50"/>
      <c r="D532" s="50"/>
      <c r="E532" s="50"/>
    </row>
    <row r="533" spans="3:5" s="49" customFormat="1" x14ac:dyDescent="0.2">
      <c r="C533" s="50"/>
      <c r="D533" s="50"/>
      <c r="E533" s="50"/>
    </row>
    <row r="534" spans="3:5" s="49" customFormat="1" x14ac:dyDescent="0.2">
      <c r="C534" s="50"/>
      <c r="D534" s="50"/>
      <c r="E534" s="50"/>
    </row>
    <row r="535" spans="3:5" s="49" customFormat="1" x14ac:dyDescent="0.2">
      <c r="C535" s="50"/>
      <c r="D535" s="50"/>
      <c r="E535" s="50"/>
    </row>
    <row r="536" spans="3:5" s="49" customFormat="1" x14ac:dyDescent="0.2">
      <c r="C536" s="50"/>
      <c r="D536" s="50"/>
      <c r="E536" s="50"/>
    </row>
    <row r="537" spans="3:5" s="49" customFormat="1" x14ac:dyDescent="0.2">
      <c r="C537" s="50"/>
      <c r="D537" s="50"/>
      <c r="E537" s="50"/>
    </row>
    <row r="538" spans="3:5" s="49" customFormat="1" x14ac:dyDescent="0.2">
      <c r="C538" s="50"/>
      <c r="D538" s="50"/>
      <c r="E538" s="50"/>
    </row>
    <row r="539" spans="3:5" s="49" customFormat="1" x14ac:dyDescent="0.2">
      <c r="C539" s="50"/>
      <c r="D539" s="50"/>
      <c r="E539" s="50"/>
    </row>
    <row r="540" spans="3:5" s="49" customFormat="1" x14ac:dyDescent="0.2">
      <c r="C540" s="50"/>
      <c r="D540" s="50"/>
      <c r="E540" s="50"/>
    </row>
    <row r="541" spans="3:5" s="49" customFormat="1" x14ac:dyDescent="0.2">
      <c r="C541" s="50"/>
      <c r="D541" s="50"/>
      <c r="E541" s="50"/>
    </row>
    <row r="542" spans="3:5" s="49" customFormat="1" x14ac:dyDescent="0.2">
      <c r="C542" s="50"/>
      <c r="D542" s="50"/>
      <c r="E542" s="50"/>
    </row>
    <row r="543" spans="3:5" s="49" customFormat="1" x14ac:dyDescent="0.2">
      <c r="C543" s="50"/>
      <c r="D543" s="50"/>
      <c r="E543" s="50"/>
    </row>
    <row r="544" spans="3:5" s="49" customFormat="1" x14ac:dyDescent="0.2">
      <c r="C544" s="50"/>
      <c r="D544" s="50"/>
      <c r="E544" s="50"/>
    </row>
    <row r="545" spans="3:5" s="49" customFormat="1" x14ac:dyDescent="0.2">
      <c r="C545" s="50"/>
      <c r="D545" s="50"/>
      <c r="E545" s="50"/>
    </row>
    <row r="546" spans="3:5" s="49" customFormat="1" x14ac:dyDescent="0.2">
      <c r="C546" s="50"/>
      <c r="D546" s="50"/>
      <c r="E546" s="50"/>
    </row>
    <row r="547" spans="3:5" s="49" customFormat="1" x14ac:dyDescent="0.2">
      <c r="C547" s="50"/>
      <c r="D547" s="50"/>
      <c r="E547" s="50"/>
    </row>
    <row r="548" spans="3:5" s="49" customFormat="1" x14ac:dyDescent="0.2">
      <c r="C548" s="50"/>
      <c r="D548" s="50"/>
      <c r="E548" s="50"/>
    </row>
    <row r="549" spans="3:5" s="49" customFormat="1" x14ac:dyDescent="0.2">
      <c r="C549" s="50"/>
      <c r="D549" s="50"/>
      <c r="E549" s="50"/>
    </row>
    <row r="550" spans="3:5" s="49" customFormat="1" x14ac:dyDescent="0.2">
      <c r="C550" s="50"/>
      <c r="D550" s="50"/>
      <c r="E550" s="50"/>
    </row>
    <row r="551" spans="3:5" s="49" customFormat="1" x14ac:dyDescent="0.2">
      <c r="C551" s="50"/>
      <c r="D551" s="50"/>
      <c r="E551" s="50"/>
    </row>
    <row r="552" spans="3:5" s="49" customFormat="1" x14ac:dyDescent="0.2">
      <c r="C552" s="50"/>
      <c r="D552" s="50"/>
      <c r="E552" s="50"/>
    </row>
    <row r="553" spans="3:5" s="49" customFormat="1" x14ac:dyDescent="0.2">
      <c r="C553" s="50"/>
      <c r="D553" s="50"/>
      <c r="E553" s="50"/>
    </row>
    <row r="554" spans="3:5" s="49" customFormat="1" x14ac:dyDescent="0.2">
      <c r="C554" s="50"/>
      <c r="D554" s="50"/>
      <c r="E554" s="50"/>
    </row>
    <row r="555" spans="3:5" s="49" customFormat="1" x14ac:dyDescent="0.2">
      <c r="C555" s="50"/>
      <c r="D555" s="50"/>
      <c r="E555" s="50"/>
    </row>
    <row r="556" spans="3:5" s="49" customFormat="1" x14ac:dyDescent="0.2">
      <c r="C556" s="50"/>
      <c r="D556" s="50"/>
      <c r="E556" s="50"/>
    </row>
    <row r="557" spans="3:5" s="49" customFormat="1" x14ac:dyDescent="0.2">
      <c r="C557" s="50"/>
      <c r="D557" s="50"/>
      <c r="E557" s="50"/>
    </row>
    <row r="558" spans="3:5" s="49" customFormat="1" x14ac:dyDescent="0.2">
      <c r="C558" s="50"/>
      <c r="D558" s="50"/>
      <c r="E558" s="50"/>
    </row>
    <row r="559" spans="3:5" s="49" customFormat="1" x14ac:dyDescent="0.2">
      <c r="C559" s="50"/>
      <c r="D559" s="50"/>
      <c r="E559" s="50"/>
    </row>
    <row r="560" spans="3:5" s="49" customFormat="1" x14ac:dyDescent="0.2">
      <c r="C560" s="50"/>
      <c r="D560" s="50"/>
      <c r="E560" s="50"/>
    </row>
    <row r="561" spans="3:5" s="49" customFormat="1" x14ac:dyDescent="0.2">
      <c r="C561" s="50"/>
      <c r="D561" s="50"/>
      <c r="E561" s="50"/>
    </row>
    <row r="562" spans="3:5" s="49" customFormat="1" x14ac:dyDescent="0.2">
      <c r="C562" s="50"/>
      <c r="D562" s="50"/>
      <c r="E562" s="50"/>
    </row>
    <row r="563" spans="3:5" s="49" customFormat="1" x14ac:dyDescent="0.2">
      <c r="C563" s="50"/>
      <c r="D563" s="50"/>
      <c r="E563" s="50"/>
    </row>
    <row r="564" spans="3:5" s="49" customFormat="1" x14ac:dyDescent="0.2">
      <c r="C564" s="50"/>
      <c r="D564" s="50"/>
      <c r="E564" s="50"/>
    </row>
    <row r="565" spans="3:5" s="49" customFormat="1" x14ac:dyDescent="0.2">
      <c r="C565" s="50"/>
      <c r="D565" s="50"/>
      <c r="E565" s="50"/>
    </row>
    <row r="566" spans="3:5" s="49" customFormat="1" x14ac:dyDescent="0.2">
      <c r="C566" s="50"/>
      <c r="D566" s="50"/>
      <c r="E566" s="50"/>
    </row>
    <row r="567" spans="3:5" s="49" customFormat="1" x14ac:dyDescent="0.2">
      <c r="C567" s="50"/>
      <c r="D567" s="50"/>
      <c r="E567" s="50"/>
    </row>
    <row r="568" spans="3:5" s="49" customFormat="1" x14ac:dyDescent="0.2">
      <c r="C568" s="50"/>
      <c r="D568" s="50"/>
      <c r="E568" s="50"/>
    </row>
    <row r="569" spans="3:5" s="49" customFormat="1" x14ac:dyDescent="0.2">
      <c r="C569" s="50"/>
      <c r="D569" s="50"/>
      <c r="E569" s="50"/>
    </row>
    <row r="570" spans="3:5" s="49" customFormat="1" x14ac:dyDescent="0.2">
      <c r="C570" s="50"/>
      <c r="D570" s="50"/>
      <c r="E570" s="50"/>
    </row>
    <row r="571" spans="3:5" s="49" customFormat="1" x14ac:dyDescent="0.2">
      <c r="C571" s="50"/>
      <c r="D571" s="50"/>
      <c r="E571" s="50"/>
    </row>
    <row r="572" spans="3:5" s="49" customFormat="1" x14ac:dyDescent="0.2">
      <c r="C572" s="50"/>
      <c r="D572" s="50"/>
      <c r="E572" s="50"/>
    </row>
    <row r="573" spans="3:5" s="49" customFormat="1" x14ac:dyDescent="0.2">
      <c r="C573" s="50"/>
      <c r="D573" s="50"/>
      <c r="E573" s="50"/>
    </row>
    <row r="574" spans="3:5" s="49" customFormat="1" x14ac:dyDescent="0.2">
      <c r="C574" s="50"/>
      <c r="D574" s="50"/>
      <c r="E574" s="50"/>
    </row>
    <row r="575" spans="3:5" s="49" customFormat="1" x14ac:dyDescent="0.2">
      <c r="C575" s="50"/>
      <c r="D575" s="50"/>
      <c r="E575" s="50"/>
    </row>
    <row r="576" spans="3:5" s="49" customFormat="1" x14ac:dyDescent="0.2">
      <c r="C576" s="50"/>
      <c r="D576" s="50"/>
      <c r="E576" s="50"/>
    </row>
    <row r="577" spans="3:5" s="49" customFormat="1" x14ac:dyDescent="0.2">
      <c r="C577" s="50"/>
      <c r="D577" s="50"/>
      <c r="E577" s="50"/>
    </row>
    <row r="578" spans="3:5" s="49" customFormat="1" x14ac:dyDescent="0.2">
      <c r="C578" s="50"/>
      <c r="D578" s="50"/>
      <c r="E578" s="50"/>
    </row>
    <row r="579" spans="3:5" s="49" customFormat="1" x14ac:dyDescent="0.2">
      <c r="C579" s="50"/>
      <c r="D579" s="50"/>
      <c r="E579" s="50"/>
    </row>
    <row r="580" spans="3:5" s="49" customFormat="1" x14ac:dyDescent="0.2">
      <c r="C580" s="50"/>
      <c r="D580" s="50"/>
      <c r="E580" s="50"/>
    </row>
    <row r="581" spans="3:5" s="49" customFormat="1" x14ac:dyDescent="0.2">
      <c r="C581" s="50"/>
      <c r="D581" s="50"/>
      <c r="E581" s="50"/>
    </row>
    <row r="582" spans="3:5" s="49" customFormat="1" x14ac:dyDescent="0.2">
      <c r="C582" s="50"/>
      <c r="D582" s="50"/>
      <c r="E582" s="50"/>
    </row>
    <row r="583" spans="3:5" s="49" customFormat="1" x14ac:dyDescent="0.2">
      <c r="C583" s="50"/>
      <c r="D583" s="50"/>
      <c r="E583" s="50"/>
    </row>
    <row r="584" spans="3:5" s="49" customFormat="1" x14ac:dyDescent="0.2">
      <c r="C584" s="50"/>
      <c r="D584" s="50"/>
      <c r="E584" s="50"/>
    </row>
    <row r="585" spans="3:5" s="49" customFormat="1" x14ac:dyDescent="0.2">
      <c r="C585" s="50"/>
      <c r="D585" s="50"/>
      <c r="E585" s="50"/>
    </row>
    <row r="586" spans="3:5" s="49" customFormat="1" x14ac:dyDescent="0.2">
      <c r="C586" s="50"/>
      <c r="D586" s="50"/>
      <c r="E586" s="50"/>
    </row>
    <row r="587" spans="3:5" s="49" customFormat="1" x14ac:dyDescent="0.2">
      <c r="C587" s="50"/>
      <c r="D587" s="50"/>
      <c r="E587" s="50"/>
    </row>
    <row r="588" spans="3:5" s="49" customFormat="1" x14ac:dyDescent="0.2">
      <c r="C588" s="50"/>
      <c r="D588" s="50"/>
      <c r="E588" s="50"/>
    </row>
    <row r="589" spans="3:5" s="49" customFormat="1" x14ac:dyDescent="0.2">
      <c r="C589" s="50"/>
      <c r="D589" s="50"/>
      <c r="E589" s="50"/>
    </row>
    <row r="590" spans="3:5" s="49" customFormat="1" x14ac:dyDescent="0.2">
      <c r="C590" s="50"/>
      <c r="D590" s="50"/>
      <c r="E590" s="50"/>
    </row>
    <row r="591" spans="3:5" s="49" customFormat="1" x14ac:dyDescent="0.2">
      <c r="C591" s="50"/>
      <c r="D591" s="50"/>
      <c r="E591" s="50"/>
    </row>
    <row r="592" spans="3:5" s="49" customFormat="1" x14ac:dyDescent="0.2">
      <c r="C592" s="50"/>
      <c r="D592" s="50"/>
      <c r="E592" s="50"/>
    </row>
    <row r="593" spans="3:5" s="49" customFormat="1" x14ac:dyDescent="0.2">
      <c r="C593" s="50"/>
      <c r="D593" s="50"/>
      <c r="E593" s="50"/>
    </row>
    <row r="594" spans="3:5" s="49" customFormat="1" x14ac:dyDescent="0.2">
      <c r="C594" s="50"/>
      <c r="D594" s="50"/>
      <c r="E594" s="50"/>
    </row>
    <row r="595" spans="3:5" s="49" customFormat="1" x14ac:dyDescent="0.2">
      <c r="C595" s="50"/>
      <c r="D595" s="50"/>
      <c r="E595" s="50"/>
    </row>
    <row r="596" spans="3:5" s="49" customFormat="1" x14ac:dyDescent="0.2">
      <c r="C596" s="50"/>
      <c r="D596" s="50"/>
      <c r="E596" s="50"/>
    </row>
    <row r="597" spans="3:5" s="49" customFormat="1" x14ac:dyDescent="0.2">
      <c r="C597" s="50"/>
      <c r="D597" s="50"/>
      <c r="E597" s="50"/>
    </row>
    <row r="598" spans="3:5" s="49" customFormat="1" x14ac:dyDescent="0.2">
      <c r="C598" s="50"/>
      <c r="D598" s="50"/>
      <c r="E598" s="50"/>
    </row>
    <row r="599" spans="3:5" s="49" customFormat="1" x14ac:dyDescent="0.2">
      <c r="C599" s="50"/>
      <c r="D599" s="50"/>
      <c r="E599" s="50"/>
    </row>
    <row r="600" spans="3:5" s="49" customFormat="1" x14ac:dyDescent="0.2">
      <c r="C600" s="50"/>
      <c r="D600" s="50"/>
      <c r="E600" s="50"/>
    </row>
    <row r="601" spans="3:5" s="49" customFormat="1" x14ac:dyDescent="0.2">
      <c r="C601" s="50"/>
      <c r="D601" s="50"/>
      <c r="E601" s="50"/>
    </row>
    <row r="602" spans="3:5" s="49" customFormat="1" x14ac:dyDescent="0.2">
      <c r="C602" s="50"/>
      <c r="D602" s="50"/>
      <c r="E602" s="50"/>
    </row>
    <row r="603" spans="3:5" s="49" customFormat="1" x14ac:dyDescent="0.2">
      <c r="C603" s="50"/>
      <c r="D603" s="50"/>
      <c r="E603" s="50"/>
    </row>
    <row r="604" spans="3:5" s="49" customFormat="1" x14ac:dyDescent="0.2">
      <c r="C604" s="50"/>
      <c r="D604" s="50"/>
      <c r="E604" s="50"/>
    </row>
    <row r="605" spans="3:5" s="49" customFormat="1" x14ac:dyDescent="0.2">
      <c r="C605" s="50"/>
      <c r="D605" s="50"/>
      <c r="E605" s="50"/>
    </row>
    <row r="606" spans="3:5" s="49" customFormat="1" x14ac:dyDescent="0.2">
      <c r="C606" s="50"/>
      <c r="D606" s="50"/>
      <c r="E606" s="50"/>
    </row>
    <row r="607" spans="3:5" s="49" customFormat="1" x14ac:dyDescent="0.2">
      <c r="C607" s="50"/>
      <c r="D607" s="50"/>
      <c r="E607" s="50"/>
    </row>
    <row r="608" spans="3:5" s="49" customFormat="1" x14ac:dyDescent="0.2">
      <c r="C608" s="50"/>
      <c r="D608" s="50"/>
      <c r="E608" s="50"/>
    </row>
    <row r="609" spans="3:5" s="49" customFormat="1" x14ac:dyDescent="0.2">
      <c r="C609" s="50"/>
      <c r="D609" s="50"/>
      <c r="E609" s="50"/>
    </row>
    <row r="610" spans="3:5" s="49" customFormat="1" x14ac:dyDescent="0.2">
      <c r="C610" s="50"/>
      <c r="D610" s="50"/>
      <c r="E610" s="50"/>
    </row>
    <row r="611" spans="3:5" s="49" customFormat="1" x14ac:dyDescent="0.2">
      <c r="C611" s="50"/>
      <c r="D611" s="50"/>
      <c r="E611" s="50"/>
    </row>
    <row r="612" spans="3:5" s="49" customFormat="1" x14ac:dyDescent="0.2">
      <c r="C612" s="50"/>
      <c r="D612" s="50"/>
      <c r="E612" s="50"/>
    </row>
    <row r="613" spans="3:5" s="49" customFormat="1" x14ac:dyDescent="0.2">
      <c r="C613" s="50"/>
      <c r="D613" s="50"/>
      <c r="E613" s="50"/>
    </row>
    <row r="614" spans="3:5" s="49" customFormat="1" x14ac:dyDescent="0.2">
      <c r="C614" s="50"/>
      <c r="D614" s="50"/>
      <c r="E614" s="50"/>
    </row>
    <row r="615" spans="3:5" s="49" customFormat="1" x14ac:dyDescent="0.2">
      <c r="C615" s="50"/>
      <c r="D615" s="50"/>
      <c r="E615" s="50"/>
    </row>
    <row r="616" spans="3:5" s="49" customFormat="1" x14ac:dyDescent="0.2">
      <c r="C616" s="50"/>
      <c r="D616" s="50"/>
      <c r="E616" s="50"/>
    </row>
    <row r="617" spans="3:5" s="49" customFormat="1" x14ac:dyDescent="0.2">
      <c r="C617" s="50"/>
      <c r="D617" s="50"/>
      <c r="E617" s="50"/>
    </row>
    <row r="618" spans="3:5" s="49" customFormat="1" x14ac:dyDescent="0.2">
      <c r="C618" s="50"/>
      <c r="D618" s="50"/>
      <c r="E618" s="50"/>
    </row>
    <row r="619" spans="3:5" s="49" customFormat="1" x14ac:dyDescent="0.2">
      <c r="C619" s="50"/>
      <c r="D619" s="50"/>
      <c r="E619" s="50"/>
    </row>
    <row r="620" spans="3:5" s="49" customFormat="1" x14ac:dyDescent="0.2">
      <c r="C620" s="50"/>
      <c r="D620" s="50"/>
      <c r="E620" s="50"/>
    </row>
    <row r="621" spans="3:5" s="49" customFormat="1" x14ac:dyDescent="0.2">
      <c r="C621" s="50"/>
      <c r="D621" s="50"/>
      <c r="E621" s="50"/>
    </row>
    <row r="622" spans="3:5" s="49" customFormat="1" x14ac:dyDescent="0.2">
      <c r="C622" s="50"/>
      <c r="D622" s="50"/>
      <c r="E622" s="50"/>
    </row>
    <row r="623" spans="3:5" s="49" customFormat="1" x14ac:dyDescent="0.2">
      <c r="C623" s="50"/>
      <c r="D623" s="50"/>
      <c r="E623" s="50"/>
    </row>
    <row r="624" spans="3:5" s="49" customFormat="1" x14ac:dyDescent="0.2">
      <c r="C624" s="50"/>
      <c r="D624" s="50"/>
      <c r="E624" s="50"/>
    </row>
    <row r="625" spans="3:5" s="49" customFormat="1" x14ac:dyDescent="0.2">
      <c r="C625" s="50"/>
      <c r="D625" s="50"/>
      <c r="E625" s="50"/>
    </row>
    <row r="626" spans="3:5" s="49" customFormat="1" x14ac:dyDescent="0.2">
      <c r="C626" s="50"/>
      <c r="D626" s="50"/>
      <c r="E626" s="50"/>
    </row>
    <row r="627" spans="3:5" s="49" customFormat="1" x14ac:dyDescent="0.2">
      <c r="C627" s="50"/>
      <c r="D627" s="50"/>
      <c r="E627" s="50"/>
    </row>
    <row r="628" spans="3:5" s="49" customFormat="1" x14ac:dyDescent="0.2">
      <c r="C628" s="50"/>
      <c r="D628" s="50"/>
      <c r="E628" s="50"/>
    </row>
    <row r="629" spans="3:5" s="49" customFormat="1" x14ac:dyDescent="0.2">
      <c r="C629" s="50"/>
      <c r="D629" s="50"/>
      <c r="E629" s="50"/>
    </row>
    <row r="630" spans="3:5" s="49" customFormat="1" x14ac:dyDescent="0.2">
      <c r="C630" s="50"/>
      <c r="D630" s="50"/>
      <c r="E630" s="50"/>
    </row>
    <row r="631" spans="3:5" s="49" customFormat="1" x14ac:dyDescent="0.2">
      <c r="C631" s="50"/>
      <c r="D631" s="50"/>
      <c r="E631" s="50"/>
    </row>
    <row r="632" spans="3:5" s="49" customFormat="1" x14ac:dyDescent="0.2">
      <c r="C632" s="50"/>
      <c r="D632" s="50"/>
      <c r="E632" s="50"/>
    </row>
    <row r="633" spans="3:5" s="49" customFormat="1" x14ac:dyDescent="0.2">
      <c r="C633" s="50"/>
      <c r="D633" s="50"/>
      <c r="E633" s="50"/>
    </row>
    <row r="634" spans="3:5" s="49" customFormat="1" x14ac:dyDescent="0.2">
      <c r="C634" s="50"/>
      <c r="D634" s="50"/>
      <c r="E634" s="50"/>
    </row>
    <row r="635" spans="3:5" s="49" customFormat="1" x14ac:dyDescent="0.2">
      <c r="C635" s="50"/>
      <c r="D635" s="50"/>
      <c r="E635" s="50"/>
    </row>
    <row r="636" spans="3:5" s="49" customFormat="1" x14ac:dyDescent="0.2">
      <c r="C636" s="50"/>
      <c r="D636" s="50"/>
      <c r="E636" s="50"/>
    </row>
    <row r="637" spans="3:5" s="49" customFormat="1" x14ac:dyDescent="0.2">
      <c r="C637" s="50"/>
      <c r="D637" s="50"/>
      <c r="E637" s="50"/>
    </row>
    <row r="638" spans="3:5" s="49" customFormat="1" x14ac:dyDescent="0.2">
      <c r="C638" s="50"/>
      <c r="D638" s="50"/>
      <c r="E638" s="50"/>
    </row>
    <row r="639" spans="3:5" s="49" customFormat="1" x14ac:dyDescent="0.2">
      <c r="C639" s="50"/>
      <c r="D639" s="50"/>
      <c r="E639" s="50"/>
    </row>
    <row r="640" spans="3:5" s="49" customFormat="1" x14ac:dyDescent="0.2">
      <c r="C640" s="50"/>
      <c r="D640" s="50"/>
      <c r="E640" s="50"/>
    </row>
    <row r="641" spans="3:5" s="49" customFormat="1" x14ac:dyDescent="0.2">
      <c r="C641" s="50"/>
      <c r="D641" s="50"/>
      <c r="E641" s="50"/>
    </row>
    <row r="642" spans="3:5" s="49" customFormat="1" x14ac:dyDescent="0.2">
      <c r="C642" s="50"/>
      <c r="D642" s="50"/>
      <c r="E642" s="50"/>
    </row>
    <row r="643" spans="3:5" s="49" customFormat="1" x14ac:dyDescent="0.2">
      <c r="C643" s="50"/>
      <c r="D643" s="50"/>
      <c r="E643" s="50"/>
    </row>
    <row r="644" spans="3:5" s="49" customFormat="1" x14ac:dyDescent="0.2">
      <c r="C644" s="50"/>
      <c r="D644" s="50"/>
      <c r="E644" s="50"/>
    </row>
    <row r="645" spans="3:5" s="49" customFormat="1" x14ac:dyDescent="0.2">
      <c r="C645" s="50"/>
      <c r="D645" s="50"/>
      <c r="E645" s="50"/>
    </row>
    <row r="646" spans="3:5" s="49" customFormat="1" x14ac:dyDescent="0.2">
      <c r="C646" s="50"/>
      <c r="D646" s="50"/>
      <c r="E646" s="50"/>
    </row>
    <row r="647" spans="3:5" s="49" customFormat="1" x14ac:dyDescent="0.2">
      <c r="C647" s="50"/>
      <c r="D647" s="50"/>
      <c r="E647" s="50"/>
    </row>
    <row r="648" spans="3:5" s="49" customFormat="1" x14ac:dyDescent="0.2">
      <c r="C648" s="50"/>
      <c r="D648" s="50"/>
      <c r="E648" s="50"/>
    </row>
    <row r="649" spans="3:5" s="49" customFormat="1" x14ac:dyDescent="0.2">
      <c r="C649" s="50"/>
      <c r="D649" s="50"/>
      <c r="E649" s="50"/>
    </row>
    <row r="650" spans="3:5" s="49" customFormat="1" x14ac:dyDescent="0.2">
      <c r="C650" s="50"/>
      <c r="D650" s="50"/>
      <c r="E650" s="50"/>
    </row>
    <row r="651" spans="3:5" s="49" customFormat="1" x14ac:dyDescent="0.2">
      <c r="C651" s="50"/>
      <c r="D651" s="50"/>
      <c r="E651" s="50"/>
    </row>
    <row r="652" spans="3:5" s="49" customFormat="1" x14ac:dyDescent="0.2">
      <c r="C652" s="50"/>
      <c r="D652" s="50"/>
      <c r="E652" s="50"/>
    </row>
    <row r="653" spans="3:5" s="49" customFormat="1" x14ac:dyDescent="0.2">
      <c r="C653" s="50"/>
      <c r="D653" s="50"/>
      <c r="E653" s="50"/>
    </row>
    <row r="654" spans="3:5" s="49" customFormat="1" x14ac:dyDescent="0.2">
      <c r="C654" s="50"/>
      <c r="D654" s="50"/>
      <c r="E654" s="50"/>
    </row>
    <row r="655" spans="3:5" s="49" customFormat="1" x14ac:dyDescent="0.2">
      <c r="C655" s="50"/>
      <c r="D655" s="50"/>
      <c r="E655" s="50"/>
    </row>
    <row r="656" spans="3:5" s="49" customFormat="1" x14ac:dyDescent="0.2">
      <c r="C656" s="50"/>
      <c r="D656" s="50"/>
      <c r="E656" s="50"/>
    </row>
    <row r="657" spans="3:5" s="49" customFormat="1" x14ac:dyDescent="0.2">
      <c r="C657" s="50"/>
      <c r="D657" s="50"/>
      <c r="E657" s="50"/>
    </row>
    <row r="658" spans="3:5" s="49" customFormat="1" x14ac:dyDescent="0.2">
      <c r="C658" s="50"/>
      <c r="D658" s="50"/>
      <c r="E658" s="50"/>
    </row>
    <row r="659" spans="3:5" s="49" customFormat="1" x14ac:dyDescent="0.2">
      <c r="C659" s="50"/>
      <c r="D659" s="50"/>
      <c r="E659" s="50"/>
    </row>
    <row r="660" spans="3:5" s="49" customFormat="1" x14ac:dyDescent="0.2">
      <c r="C660" s="50"/>
      <c r="D660" s="50"/>
      <c r="E660" s="50"/>
    </row>
    <row r="661" spans="3:5" s="49" customFormat="1" x14ac:dyDescent="0.2">
      <c r="C661" s="50"/>
      <c r="D661" s="50"/>
      <c r="E661" s="50"/>
    </row>
    <row r="662" spans="3:5" s="49" customFormat="1" x14ac:dyDescent="0.2">
      <c r="C662" s="50"/>
      <c r="D662" s="50"/>
      <c r="E662" s="50"/>
    </row>
    <row r="663" spans="3:5" s="49" customFormat="1" x14ac:dyDescent="0.2">
      <c r="C663" s="50"/>
      <c r="D663" s="50"/>
      <c r="E663" s="50"/>
    </row>
    <row r="664" spans="3:5" s="49" customFormat="1" x14ac:dyDescent="0.2">
      <c r="C664" s="50"/>
      <c r="D664" s="50"/>
      <c r="E664" s="50"/>
    </row>
    <row r="665" spans="3:5" s="49" customFormat="1" x14ac:dyDescent="0.2">
      <c r="C665" s="50"/>
      <c r="D665" s="50"/>
      <c r="E665" s="50"/>
    </row>
    <row r="666" spans="3:5" s="49" customFormat="1" x14ac:dyDescent="0.2">
      <c r="C666" s="50"/>
      <c r="D666" s="50"/>
      <c r="E666" s="50"/>
    </row>
    <row r="667" spans="3:5" s="49" customFormat="1" x14ac:dyDescent="0.2">
      <c r="C667" s="50"/>
      <c r="D667" s="50"/>
      <c r="E667" s="50"/>
    </row>
    <row r="668" spans="3:5" s="49" customFormat="1" x14ac:dyDescent="0.2">
      <c r="C668" s="50"/>
      <c r="D668" s="50"/>
      <c r="E668" s="50"/>
    </row>
    <row r="669" spans="3:5" s="49" customFormat="1" x14ac:dyDescent="0.2">
      <c r="C669" s="50"/>
      <c r="D669" s="50"/>
      <c r="E669" s="50"/>
    </row>
    <row r="670" spans="3:5" s="49" customFormat="1" x14ac:dyDescent="0.2">
      <c r="C670" s="50"/>
      <c r="D670" s="50"/>
      <c r="E670" s="50"/>
    </row>
    <row r="671" spans="3:5" s="49" customFormat="1" x14ac:dyDescent="0.2">
      <c r="C671" s="50"/>
      <c r="D671" s="50"/>
      <c r="E671" s="50"/>
    </row>
    <row r="672" spans="3:5" s="49" customFormat="1" x14ac:dyDescent="0.2">
      <c r="C672" s="50"/>
      <c r="D672" s="50"/>
      <c r="E672" s="50"/>
    </row>
    <row r="673" spans="3:5" s="49" customFormat="1" x14ac:dyDescent="0.2">
      <c r="C673" s="50"/>
      <c r="D673" s="50"/>
      <c r="E673" s="50"/>
    </row>
    <row r="674" spans="3:5" s="49" customFormat="1" x14ac:dyDescent="0.2">
      <c r="C674" s="50"/>
      <c r="D674" s="50"/>
      <c r="E674" s="50"/>
    </row>
    <row r="675" spans="3:5" s="49" customFormat="1" x14ac:dyDescent="0.2">
      <c r="C675" s="50"/>
      <c r="D675" s="50"/>
      <c r="E675" s="50"/>
    </row>
    <row r="676" spans="3:5" s="49" customFormat="1" x14ac:dyDescent="0.2">
      <c r="C676" s="50"/>
      <c r="D676" s="50"/>
      <c r="E676" s="50"/>
    </row>
    <row r="677" spans="3:5" s="49" customFormat="1" x14ac:dyDescent="0.2">
      <c r="C677" s="50"/>
      <c r="D677" s="50"/>
      <c r="E677" s="50"/>
    </row>
    <row r="678" spans="3:5" s="49" customFormat="1" x14ac:dyDescent="0.2">
      <c r="C678" s="50"/>
      <c r="D678" s="50"/>
      <c r="E678" s="50"/>
    </row>
    <row r="679" spans="3:5" s="49" customFormat="1" x14ac:dyDescent="0.2">
      <c r="C679" s="50"/>
      <c r="D679" s="50"/>
      <c r="E679" s="50"/>
    </row>
    <row r="680" spans="3:5" s="49" customFormat="1" x14ac:dyDescent="0.2">
      <c r="C680" s="50"/>
      <c r="D680" s="50"/>
      <c r="E680" s="50"/>
    </row>
    <row r="681" spans="3:5" s="49" customFormat="1" x14ac:dyDescent="0.2">
      <c r="C681" s="50"/>
      <c r="D681" s="50"/>
      <c r="E681" s="50"/>
    </row>
    <row r="682" spans="3:5" s="49" customFormat="1" x14ac:dyDescent="0.2">
      <c r="C682" s="50"/>
      <c r="D682" s="50"/>
      <c r="E682" s="50"/>
    </row>
    <row r="683" spans="3:5" s="49" customFormat="1" x14ac:dyDescent="0.2">
      <c r="C683" s="50"/>
      <c r="D683" s="50"/>
      <c r="E683" s="50"/>
    </row>
    <row r="684" spans="3:5" s="49" customFormat="1" x14ac:dyDescent="0.2">
      <c r="C684" s="50"/>
      <c r="D684" s="50"/>
      <c r="E684" s="50"/>
    </row>
    <row r="685" spans="3:5" s="49" customFormat="1" x14ac:dyDescent="0.2">
      <c r="C685" s="50"/>
      <c r="D685" s="50"/>
      <c r="E685" s="50"/>
    </row>
    <row r="686" spans="3:5" s="49" customFormat="1" x14ac:dyDescent="0.2">
      <c r="C686" s="50"/>
      <c r="D686" s="50"/>
      <c r="E686" s="50"/>
    </row>
    <row r="687" spans="3:5" s="49" customFormat="1" x14ac:dyDescent="0.2">
      <c r="C687" s="50"/>
      <c r="D687" s="50"/>
      <c r="E687" s="50"/>
    </row>
    <row r="688" spans="3:5" s="49" customFormat="1" x14ac:dyDescent="0.2">
      <c r="C688" s="50"/>
      <c r="D688" s="50"/>
      <c r="E688" s="50"/>
    </row>
    <row r="689" spans="3:5" s="49" customFormat="1" x14ac:dyDescent="0.2">
      <c r="C689" s="50"/>
      <c r="D689" s="50"/>
      <c r="E689" s="50"/>
    </row>
    <row r="690" spans="3:5" s="49" customFormat="1" x14ac:dyDescent="0.2">
      <c r="C690" s="50"/>
      <c r="D690" s="50"/>
      <c r="E690" s="50"/>
    </row>
    <row r="691" spans="3:5" s="49" customFormat="1" x14ac:dyDescent="0.2">
      <c r="C691" s="50"/>
      <c r="D691" s="50"/>
      <c r="E691" s="50"/>
    </row>
    <row r="692" spans="3:5" s="49" customFormat="1" x14ac:dyDescent="0.2">
      <c r="C692" s="50"/>
      <c r="D692" s="50"/>
      <c r="E692" s="50"/>
    </row>
    <row r="693" spans="3:5" s="49" customFormat="1" x14ac:dyDescent="0.2">
      <c r="C693" s="50"/>
      <c r="D693" s="50"/>
      <c r="E693" s="50"/>
    </row>
    <row r="694" spans="3:5" s="49" customFormat="1" x14ac:dyDescent="0.2">
      <c r="C694" s="50"/>
      <c r="D694" s="50"/>
      <c r="E694" s="50"/>
    </row>
    <row r="695" spans="3:5" s="49" customFormat="1" x14ac:dyDescent="0.2">
      <c r="C695" s="50"/>
      <c r="D695" s="50"/>
      <c r="E695" s="50"/>
    </row>
    <row r="696" spans="3:5" s="49" customFormat="1" x14ac:dyDescent="0.2">
      <c r="C696" s="50"/>
      <c r="D696" s="50"/>
      <c r="E696" s="50"/>
    </row>
    <row r="697" spans="3:5" s="49" customFormat="1" x14ac:dyDescent="0.2">
      <c r="C697" s="50"/>
      <c r="D697" s="50"/>
      <c r="E697" s="50"/>
    </row>
    <row r="698" spans="3:5" s="49" customFormat="1" x14ac:dyDescent="0.2">
      <c r="C698" s="50"/>
      <c r="D698" s="50"/>
      <c r="E698" s="50"/>
    </row>
  </sheetData>
  <mergeCells count="39">
    <mergeCell ref="N13:O13"/>
    <mergeCell ref="C11:N11"/>
    <mergeCell ref="A34:B34"/>
    <mergeCell ref="A17:A18"/>
    <mergeCell ref="B17:B18"/>
    <mergeCell ref="C17:C18"/>
    <mergeCell ref="C29:K29"/>
    <mergeCell ref="C27:K27"/>
    <mergeCell ref="C28:K28"/>
    <mergeCell ref="F17:K17"/>
    <mergeCell ref="L17:P17"/>
    <mergeCell ref="A13:G13"/>
    <mergeCell ref="K13:M13"/>
    <mergeCell ref="O15:P15"/>
    <mergeCell ref="D17:D18"/>
    <mergeCell ref="C7:N7"/>
    <mergeCell ref="A12:B12"/>
    <mergeCell ref="C12:N12"/>
    <mergeCell ref="A9:B9"/>
    <mergeCell ref="C8:N8"/>
    <mergeCell ref="C9:N9"/>
    <mergeCell ref="A11:B11"/>
    <mergeCell ref="A8:B8"/>
    <mergeCell ref="O1:P1"/>
    <mergeCell ref="A31:B31"/>
    <mergeCell ref="G31:H31"/>
    <mergeCell ref="D31:E31"/>
    <mergeCell ref="I31:M31"/>
    <mergeCell ref="N31:O31"/>
    <mergeCell ref="A10:B10"/>
    <mergeCell ref="C10:N10"/>
    <mergeCell ref="I15:K15"/>
    <mergeCell ref="E17:E18"/>
    <mergeCell ref="D2:H2"/>
    <mergeCell ref="C3:N3"/>
    <mergeCell ref="C4:N4"/>
    <mergeCell ref="A6:B6"/>
    <mergeCell ref="C6:N6"/>
    <mergeCell ref="A7:B7"/>
  </mergeCells>
  <phoneticPr fontId="0" type="noConversion"/>
  <pageMargins left="0.35" right="0.56000000000000005" top="0.52" bottom="0.51" header="0.5" footer="0.52"/>
  <pageSetup paperSize="9" scale="83" orientation="landscape" horizontalDpi="4294967295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14"/>
  <sheetViews>
    <sheetView zoomScale="130" zoomScaleNormal="130" zoomScaleSheetLayoutView="100" workbookViewId="0">
      <selection activeCell="C7" sqref="C7:N7"/>
    </sheetView>
  </sheetViews>
  <sheetFormatPr defaultRowHeight="12.75" x14ac:dyDescent="0.2"/>
  <cols>
    <col min="1" max="1" width="4.140625" style="54" customWidth="1"/>
    <col min="2" max="2" width="11.7109375" style="83" customWidth="1"/>
    <col min="3" max="3" width="32.28515625" style="68" customWidth="1"/>
    <col min="4" max="4" width="5.42578125" style="68" customWidth="1"/>
    <col min="5" max="5" width="7.28515625" style="68" customWidth="1"/>
    <col min="6" max="6" width="5.7109375" style="83" customWidth="1"/>
    <col min="7" max="7" width="5.42578125" style="54" customWidth="1"/>
    <col min="8" max="9" width="6.7109375" style="54" customWidth="1"/>
    <col min="10" max="10" width="6" style="54" customWidth="1"/>
    <col min="11" max="11" width="7" style="54" customWidth="1"/>
    <col min="12" max="13" width="8.28515625" style="54" customWidth="1"/>
    <col min="14" max="14" width="8.42578125" style="54" customWidth="1"/>
    <col min="15" max="15" width="8.140625" style="54" customWidth="1"/>
    <col min="16" max="16" width="9.85546875" style="54" customWidth="1"/>
    <col min="17" max="16384" width="9.140625" style="54"/>
  </cols>
  <sheetData>
    <row r="1" spans="1:16" s="49" customFormat="1" ht="18" customHeight="1" x14ac:dyDescent="0.2">
      <c r="C1" s="50"/>
      <c r="D1" s="50"/>
      <c r="E1" s="50"/>
      <c r="O1" s="267" t="s">
        <v>40</v>
      </c>
      <c r="P1" s="267"/>
    </row>
    <row r="2" spans="1:16" s="49" customFormat="1" ht="18" customHeight="1" x14ac:dyDescent="0.2">
      <c r="C2" s="50"/>
      <c r="D2" s="278" t="s">
        <v>41</v>
      </c>
      <c r="E2" s="278"/>
      <c r="F2" s="278"/>
      <c r="G2" s="278"/>
      <c r="H2" s="278"/>
      <c r="I2" s="51" t="s">
        <v>169</v>
      </c>
    </row>
    <row r="3" spans="1:16" s="49" customFormat="1" ht="18" customHeight="1" x14ac:dyDescent="0.2">
      <c r="C3" s="279" t="s">
        <v>170</v>
      </c>
      <c r="D3" s="279"/>
      <c r="E3" s="279"/>
      <c r="F3" s="279"/>
      <c r="G3" s="279"/>
      <c r="H3" s="279"/>
      <c r="I3" s="279"/>
      <c r="J3" s="279"/>
      <c r="K3" s="279"/>
      <c r="L3" s="279"/>
      <c r="M3" s="279"/>
      <c r="N3" s="279"/>
    </row>
    <row r="4" spans="1:16" s="49" customFormat="1" ht="12.75" customHeight="1" x14ac:dyDescent="0.2">
      <c r="C4" s="280" t="s">
        <v>25</v>
      </c>
      <c r="D4" s="280"/>
      <c r="E4" s="280"/>
      <c r="F4" s="280"/>
      <c r="G4" s="280"/>
      <c r="H4" s="280"/>
      <c r="I4" s="280"/>
      <c r="J4" s="280"/>
      <c r="K4" s="280"/>
      <c r="L4" s="280"/>
      <c r="M4" s="280"/>
      <c r="N4" s="280"/>
    </row>
    <row r="5" spans="1:16" s="49" customFormat="1" ht="12.75" customHeight="1" x14ac:dyDescent="0.2"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</row>
    <row r="6" spans="1:16" s="49" customFormat="1" ht="29.25" customHeight="1" x14ac:dyDescent="0.2">
      <c r="A6" s="273" t="s">
        <v>2</v>
      </c>
      <c r="B6" s="273"/>
      <c r="C6" s="281" t="str">
        <f>KOPS!D6</f>
        <v>Jelgavas pilsētas pašvaldības izglītības iestādes “Jelgavas 5. vidusskola”</v>
      </c>
      <c r="D6" s="281"/>
      <c r="E6" s="281"/>
      <c r="F6" s="281"/>
      <c r="G6" s="281"/>
      <c r="H6" s="281"/>
      <c r="I6" s="281"/>
      <c r="J6" s="281"/>
      <c r="K6" s="281"/>
      <c r="L6" s="281"/>
      <c r="M6" s="281"/>
      <c r="N6" s="281"/>
    </row>
    <row r="7" spans="1:16" s="49" customFormat="1" ht="29.25" customHeight="1" x14ac:dyDescent="0.2">
      <c r="A7" s="273" t="s">
        <v>3</v>
      </c>
      <c r="B7" s="273"/>
      <c r="C7" s="281" t="str">
        <f>KOPS!D7</f>
        <v xml:space="preserve">Jelgavas pilsētas pašvaldības izglītības iestādes “Jelgavas 5. vidusskolas” telpu vienkāršota atjaunošana </v>
      </c>
      <c r="D7" s="281"/>
      <c r="E7" s="281"/>
      <c r="F7" s="281"/>
      <c r="G7" s="281"/>
      <c r="H7" s="281"/>
      <c r="I7" s="281"/>
      <c r="J7" s="281"/>
      <c r="K7" s="281"/>
      <c r="L7" s="281"/>
      <c r="M7" s="281"/>
      <c r="N7" s="281"/>
    </row>
    <row r="8" spans="1:16" s="49" customFormat="1" ht="18.75" customHeight="1" x14ac:dyDescent="0.2">
      <c r="A8" s="273" t="s">
        <v>4</v>
      </c>
      <c r="B8" s="273"/>
      <c r="C8" s="281" t="str">
        <f>PBK!C15</f>
        <v>Aspazijas iela 20, Jelgava</v>
      </c>
      <c r="D8" s="281"/>
      <c r="E8" s="281"/>
      <c r="F8" s="281"/>
      <c r="G8" s="281"/>
      <c r="H8" s="281"/>
      <c r="I8" s="281"/>
      <c r="J8" s="281"/>
      <c r="K8" s="281"/>
      <c r="L8" s="281"/>
      <c r="M8" s="281"/>
      <c r="N8" s="281"/>
    </row>
    <row r="9" spans="1:16" s="49" customFormat="1" ht="18.75" customHeight="1" x14ac:dyDescent="0.2">
      <c r="A9" s="273" t="s">
        <v>12</v>
      </c>
      <c r="B9" s="273"/>
      <c r="C9" s="281" t="str">
        <f>PBK!C16</f>
        <v>Jelgavas pilsētas pašvaldības izglītības iestādes “Jelgavas 5. vidusskola”</v>
      </c>
      <c r="D9" s="281"/>
      <c r="E9" s="281"/>
      <c r="F9" s="281"/>
      <c r="G9" s="281"/>
      <c r="H9" s="281"/>
      <c r="I9" s="281"/>
      <c r="J9" s="281"/>
      <c r="K9" s="281"/>
      <c r="L9" s="281"/>
      <c r="M9" s="281"/>
      <c r="N9" s="281"/>
    </row>
    <row r="10" spans="1:16" s="49" customFormat="1" ht="18.75" customHeight="1" x14ac:dyDescent="0.2">
      <c r="A10" s="273" t="s">
        <v>5</v>
      </c>
      <c r="B10" s="273"/>
      <c r="C10" s="281"/>
      <c r="D10" s="281"/>
      <c r="E10" s="281"/>
      <c r="F10" s="281"/>
      <c r="G10" s="281"/>
      <c r="H10" s="281"/>
      <c r="I10" s="281"/>
      <c r="J10" s="281"/>
      <c r="K10" s="281"/>
      <c r="L10" s="281"/>
      <c r="M10" s="281"/>
      <c r="N10" s="281"/>
    </row>
    <row r="11" spans="1:16" s="49" customFormat="1" ht="18.75" customHeight="1" x14ac:dyDescent="0.2">
      <c r="A11" s="273" t="s">
        <v>13</v>
      </c>
      <c r="B11" s="273"/>
      <c r="C11" s="281"/>
      <c r="D11" s="281"/>
      <c r="E11" s="281"/>
      <c r="F11" s="281"/>
      <c r="G11" s="281"/>
      <c r="H11" s="281"/>
      <c r="I11" s="281"/>
      <c r="J11" s="281"/>
      <c r="K11" s="281"/>
      <c r="L11" s="281"/>
      <c r="M11" s="281"/>
      <c r="N11" s="281"/>
    </row>
    <row r="12" spans="1:16" s="49" customFormat="1" ht="18.75" customHeight="1" x14ac:dyDescent="0.2">
      <c r="A12" s="273"/>
      <c r="B12" s="273"/>
      <c r="C12" s="274"/>
      <c r="D12" s="274"/>
      <c r="E12" s="274"/>
      <c r="F12" s="274"/>
      <c r="G12" s="274"/>
      <c r="H12" s="274"/>
      <c r="I12" s="274"/>
      <c r="J12" s="274"/>
      <c r="K12" s="274"/>
      <c r="L12" s="274"/>
      <c r="M12" s="274"/>
      <c r="N12" s="274"/>
    </row>
    <row r="13" spans="1:16" s="49" customFormat="1" ht="17.25" customHeight="1" x14ac:dyDescent="0.2">
      <c r="A13" s="273" t="s">
        <v>352</v>
      </c>
      <c r="B13" s="273"/>
      <c r="C13" s="273"/>
      <c r="D13" s="273"/>
      <c r="E13" s="273"/>
      <c r="F13" s="273"/>
      <c r="G13" s="273"/>
      <c r="H13" s="53"/>
      <c r="I13" s="53"/>
      <c r="J13" s="53"/>
      <c r="K13" s="274" t="s">
        <v>42</v>
      </c>
      <c r="L13" s="274"/>
      <c r="M13" s="274"/>
      <c r="N13" s="282">
        <f>P45</f>
        <v>0</v>
      </c>
      <c r="O13" s="274"/>
      <c r="P13" s="51" t="s">
        <v>79</v>
      </c>
    </row>
    <row r="14" spans="1:16" x14ac:dyDescent="0.2">
      <c r="B14" s="54"/>
      <c r="C14" s="54"/>
      <c r="D14" s="54"/>
      <c r="E14" s="54"/>
      <c r="F14" s="54"/>
    </row>
    <row r="15" spans="1:16" x14ac:dyDescent="0.2">
      <c r="B15" s="54"/>
      <c r="C15" s="54"/>
      <c r="D15" s="54"/>
      <c r="E15" s="54"/>
      <c r="F15" s="54"/>
      <c r="I15" s="275" t="s">
        <v>43</v>
      </c>
      <c r="J15" s="275"/>
      <c r="K15" s="275"/>
      <c r="L15" s="55">
        <v>2016</v>
      </c>
      <c r="M15" s="55" t="s">
        <v>44</v>
      </c>
      <c r="N15" s="55"/>
      <c r="O15" s="292"/>
      <c r="P15" s="292"/>
    </row>
    <row r="16" spans="1:16" ht="13.5" thickBot="1" x14ac:dyDescent="0.25">
      <c r="B16" s="54"/>
      <c r="C16" s="54"/>
      <c r="D16" s="54"/>
      <c r="E16" s="54"/>
      <c r="F16" s="54"/>
    </row>
    <row r="17" spans="1:18" s="116" customFormat="1" ht="13.5" customHeight="1" x14ac:dyDescent="0.2">
      <c r="A17" s="283" t="s">
        <v>1</v>
      </c>
      <c r="B17" s="285" t="s">
        <v>45</v>
      </c>
      <c r="C17" s="285" t="s">
        <v>46</v>
      </c>
      <c r="D17" s="276" t="s">
        <v>47</v>
      </c>
      <c r="E17" s="276" t="s">
        <v>48</v>
      </c>
      <c r="F17" s="290" t="s">
        <v>49</v>
      </c>
      <c r="G17" s="290"/>
      <c r="H17" s="290"/>
      <c r="I17" s="290"/>
      <c r="J17" s="290"/>
      <c r="K17" s="290"/>
      <c r="L17" s="290" t="s">
        <v>50</v>
      </c>
      <c r="M17" s="290"/>
      <c r="N17" s="290"/>
      <c r="O17" s="290"/>
      <c r="P17" s="291"/>
      <c r="Q17" s="130"/>
    </row>
    <row r="18" spans="1:18" s="116" customFormat="1" ht="57.75" customHeight="1" x14ac:dyDescent="0.2">
      <c r="A18" s="284"/>
      <c r="B18" s="286"/>
      <c r="C18" s="286"/>
      <c r="D18" s="277"/>
      <c r="E18" s="277"/>
      <c r="F18" s="131" t="s">
        <v>51</v>
      </c>
      <c r="G18" s="131" t="s">
        <v>76</v>
      </c>
      <c r="H18" s="131" t="s">
        <v>73</v>
      </c>
      <c r="I18" s="131" t="s">
        <v>74</v>
      </c>
      <c r="J18" s="131" t="s">
        <v>75</v>
      </c>
      <c r="K18" s="131" t="s">
        <v>77</v>
      </c>
      <c r="L18" s="131" t="s">
        <v>52</v>
      </c>
      <c r="M18" s="131" t="s">
        <v>73</v>
      </c>
      <c r="N18" s="131" t="s">
        <v>74</v>
      </c>
      <c r="O18" s="131" t="s">
        <v>75</v>
      </c>
      <c r="P18" s="132" t="s">
        <v>78</v>
      </c>
      <c r="Q18" s="130"/>
    </row>
    <row r="19" spans="1:18" s="116" customFormat="1" ht="13.5" customHeight="1" thickBot="1" x14ac:dyDescent="0.25">
      <c r="A19" s="133" t="s">
        <v>53</v>
      </c>
      <c r="B19" s="134" t="s">
        <v>54</v>
      </c>
      <c r="C19" s="135">
        <v>3</v>
      </c>
      <c r="D19" s="136">
        <v>4</v>
      </c>
      <c r="E19" s="135">
        <v>5</v>
      </c>
      <c r="F19" s="136">
        <v>6</v>
      </c>
      <c r="G19" s="135">
        <v>7</v>
      </c>
      <c r="H19" s="135">
        <v>8</v>
      </c>
      <c r="I19" s="136">
        <v>9</v>
      </c>
      <c r="J19" s="136">
        <v>10</v>
      </c>
      <c r="K19" s="135">
        <v>11</v>
      </c>
      <c r="L19" s="135">
        <v>12</v>
      </c>
      <c r="M19" s="135">
        <v>13</v>
      </c>
      <c r="N19" s="136">
        <v>14</v>
      </c>
      <c r="O19" s="136">
        <v>15</v>
      </c>
      <c r="P19" s="137">
        <v>16</v>
      </c>
      <c r="Q19" s="130"/>
    </row>
    <row r="20" spans="1:18" s="98" customFormat="1" ht="18.75" customHeight="1" x14ac:dyDescent="0.2">
      <c r="A20" s="91"/>
      <c r="B20" s="92"/>
      <c r="C20" s="93" t="s">
        <v>235</v>
      </c>
      <c r="D20" s="94"/>
      <c r="E20" s="95"/>
      <c r="F20" s="96"/>
      <c r="G20" s="96"/>
      <c r="H20" s="96"/>
      <c r="I20" s="96"/>
      <c r="J20" s="96"/>
      <c r="K20" s="96"/>
      <c r="L20" s="96"/>
      <c r="M20" s="96"/>
      <c r="N20" s="96"/>
      <c r="O20" s="96"/>
      <c r="P20" s="97"/>
    </row>
    <row r="21" spans="1:18" s="1" customFormat="1" ht="15" customHeight="1" x14ac:dyDescent="0.2">
      <c r="A21" s="148">
        <v>1</v>
      </c>
      <c r="B21" s="149" t="s">
        <v>205</v>
      </c>
      <c r="C21" s="150" t="s">
        <v>233</v>
      </c>
      <c r="D21" s="151" t="s">
        <v>63</v>
      </c>
      <c r="E21" s="109">
        <f>67*0.25</f>
        <v>16.75</v>
      </c>
      <c r="F21" s="152"/>
      <c r="G21" s="152"/>
      <c r="H21" s="152"/>
      <c r="I21" s="152"/>
      <c r="J21" s="152"/>
      <c r="K21" s="152"/>
      <c r="L21" s="152"/>
      <c r="M21" s="153"/>
      <c r="N21" s="153"/>
      <c r="O21" s="153"/>
      <c r="P21" s="154"/>
      <c r="Q21" s="155"/>
      <c r="R21" s="185"/>
    </row>
    <row r="22" spans="1:18" s="1" customFormat="1" ht="15" customHeight="1" x14ac:dyDescent="0.2">
      <c r="A22" s="148">
        <v>2</v>
      </c>
      <c r="B22" s="149"/>
      <c r="C22" s="156" t="s">
        <v>234</v>
      </c>
      <c r="D22" s="151" t="s">
        <v>63</v>
      </c>
      <c r="E22" s="109">
        <f>E21*1.05</f>
        <v>17.587500000000002</v>
      </c>
      <c r="F22" s="152"/>
      <c r="G22" s="152"/>
      <c r="H22" s="152"/>
      <c r="I22" s="152"/>
      <c r="J22" s="152"/>
      <c r="K22" s="152"/>
      <c r="L22" s="152"/>
      <c r="M22" s="153"/>
      <c r="N22" s="153"/>
      <c r="O22" s="153"/>
      <c r="P22" s="154"/>
      <c r="Q22" s="155"/>
    </row>
    <row r="23" spans="1:18" s="1" customFormat="1" ht="15" customHeight="1" x14ac:dyDescent="0.2">
      <c r="A23" s="148">
        <v>3</v>
      </c>
      <c r="B23" s="149" t="s">
        <v>205</v>
      </c>
      <c r="C23" s="150" t="s">
        <v>237</v>
      </c>
      <c r="D23" s="151" t="s">
        <v>64</v>
      </c>
      <c r="E23" s="109">
        <f>67*1.4</f>
        <v>93.8</v>
      </c>
      <c r="F23" s="152"/>
      <c r="G23" s="152"/>
      <c r="H23" s="152"/>
      <c r="I23" s="152"/>
      <c r="J23" s="152"/>
      <c r="K23" s="152"/>
      <c r="L23" s="152"/>
      <c r="M23" s="153"/>
      <c r="N23" s="153"/>
      <c r="O23" s="153"/>
      <c r="P23" s="154"/>
      <c r="Q23" s="155"/>
    </row>
    <row r="24" spans="1:18" s="1" customFormat="1" ht="29.25" customHeight="1" x14ac:dyDescent="0.2">
      <c r="A24" s="148">
        <v>4</v>
      </c>
      <c r="B24" s="149"/>
      <c r="C24" s="156" t="s">
        <v>310</v>
      </c>
      <c r="D24" s="151" t="s">
        <v>61</v>
      </c>
      <c r="E24" s="109">
        <f>E23*1.1*0.05*0.2</f>
        <v>1.0318000000000003</v>
      </c>
      <c r="F24" s="152"/>
      <c r="G24" s="152"/>
      <c r="H24" s="152"/>
      <c r="I24" s="152"/>
      <c r="J24" s="152"/>
      <c r="K24" s="152"/>
      <c r="L24" s="152"/>
      <c r="M24" s="153"/>
      <c r="N24" s="153"/>
      <c r="O24" s="153"/>
      <c r="P24" s="154"/>
      <c r="Q24" s="155"/>
    </row>
    <row r="25" spans="1:18" s="1" customFormat="1" ht="15" customHeight="1" x14ac:dyDescent="0.2">
      <c r="A25" s="148">
        <v>5</v>
      </c>
      <c r="B25" s="149"/>
      <c r="C25" s="156" t="s">
        <v>206</v>
      </c>
      <c r="D25" s="151" t="s">
        <v>59</v>
      </c>
      <c r="E25" s="109">
        <v>1</v>
      </c>
      <c r="F25" s="152"/>
      <c r="G25" s="152"/>
      <c r="H25" s="152"/>
      <c r="I25" s="152"/>
      <c r="J25" s="152"/>
      <c r="K25" s="152"/>
      <c r="L25" s="152"/>
      <c r="M25" s="153"/>
      <c r="N25" s="153"/>
      <c r="O25" s="153"/>
      <c r="P25" s="154"/>
      <c r="Q25" s="155"/>
    </row>
    <row r="26" spans="1:18" s="1" customFormat="1" ht="15" customHeight="1" x14ac:dyDescent="0.2">
      <c r="A26" s="148">
        <v>6</v>
      </c>
      <c r="B26" s="149" t="s">
        <v>205</v>
      </c>
      <c r="C26" s="150" t="s">
        <v>238</v>
      </c>
      <c r="D26" s="151" t="s">
        <v>63</v>
      </c>
      <c r="E26" s="109">
        <v>20</v>
      </c>
      <c r="F26" s="152"/>
      <c r="G26" s="152"/>
      <c r="H26" s="152"/>
      <c r="I26" s="152"/>
      <c r="J26" s="152"/>
      <c r="K26" s="152"/>
      <c r="L26" s="152"/>
      <c r="M26" s="153"/>
      <c r="N26" s="153"/>
      <c r="O26" s="153"/>
      <c r="P26" s="154"/>
      <c r="Q26" s="155"/>
    </row>
    <row r="27" spans="1:18" s="1" customFormat="1" ht="15" customHeight="1" x14ac:dyDescent="0.2">
      <c r="A27" s="148">
        <v>7</v>
      </c>
      <c r="B27" s="149"/>
      <c r="C27" s="156" t="s">
        <v>236</v>
      </c>
      <c r="D27" s="151" t="s">
        <v>61</v>
      </c>
      <c r="E27" s="109">
        <f>E26*0.05*1.1</f>
        <v>1.1000000000000001</v>
      </c>
      <c r="F27" s="152"/>
      <c r="G27" s="152"/>
      <c r="H27" s="152"/>
      <c r="I27" s="152"/>
      <c r="J27" s="152"/>
      <c r="K27" s="152"/>
      <c r="L27" s="152"/>
      <c r="M27" s="153"/>
      <c r="N27" s="153"/>
      <c r="O27" s="153"/>
      <c r="P27" s="154"/>
      <c r="Q27" s="155"/>
    </row>
    <row r="28" spans="1:18" s="1" customFormat="1" ht="15" customHeight="1" x14ac:dyDescent="0.2">
      <c r="A28" s="148">
        <v>8</v>
      </c>
      <c r="B28" s="149"/>
      <c r="C28" s="156" t="s">
        <v>206</v>
      </c>
      <c r="D28" s="151" t="s">
        <v>59</v>
      </c>
      <c r="E28" s="109">
        <v>1</v>
      </c>
      <c r="F28" s="152"/>
      <c r="G28" s="152"/>
      <c r="H28" s="152"/>
      <c r="I28" s="152"/>
      <c r="J28" s="152"/>
      <c r="K28" s="152"/>
      <c r="L28" s="152"/>
      <c r="M28" s="153"/>
      <c r="N28" s="153"/>
      <c r="O28" s="153"/>
      <c r="P28" s="154"/>
      <c r="Q28" s="155"/>
    </row>
    <row r="29" spans="1:18" s="98" customFormat="1" ht="18.75" customHeight="1" x14ac:dyDescent="0.2">
      <c r="A29" s="91"/>
      <c r="B29" s="92"/>
      <c r="C29" s="93" t="s">
        <v>241</v>
      </c>
      <c r="D29" s="94"/>
      <c r="E29" s="95"/>
      <c r="F29" s="96"/>
      <c r="G29" s="96"/>
      <c r="H29" s="96"/>
      <c r="I29" s="96"/>
      <c r="J29" s="96"/>
      <c r="K29" s="96"/>
      <c r="L29" s="96"/>
      <c r="M29" s="96"/>
      <c r="N29" s="96"/>
      <c r="O29" s="96"/>
      <c r="P29" s="97"/>
    </row>
    <row r="30" spans="1:18" s="1" customFormat="1" ht="15" customHeight="1" x14ac:dyDescent="0.2">
      <c r="A30" s="148">
        <v>1</v>
      </c>
      <c r="B30" s="149" t="s">
        <v>205</v>
      </c>
      <c r="C30" s="150" t="s">
        <v>233</v>
      </c>
      <c r="D30" s="151" t="s">
        <v>63</v>
      </c>
      <c r="E30" s="109">
        <v>4</v>
      </c>
      <c r="F30" s="152"/>
      <c r="G30" s="152"/>
      <c r="H30" s="152"/>
      <c r="I30" s="152"/>
      <c r="J30" s="152"/>
      <c r="K30" s="152"/>
      <c r="L30" s="152"/>
      <c r="M30" s="153"/>
      <c r="N30" s="153"/>
      <c r="O30" s="153"/>
      <c r="P30" s="154"/>
      <c r="Q30" s="155"/>
      <c r="R30" s="185"/>
    </row>
    <row r="31" spans="1:18" s="1" customFormat="1" ht="15" customHeight="1" x14ac:dyDescent="0.2">
      <c r="A31" s="148">
        <v>2</v>
      </c>
      <c r="B31" s="149"/>
      <c r="C31" s="156" t="s">
        <v>234</v>
      </c>
      <c r="D31" s="151" t="s">
        <v>63</v>
      </c>
      <c r="E31" s="109">
        <f>E30*1.05</f>
        <v>4.2</v>
      </c>
      <c r="F31" s="152"/>
      <c r="G31" s="152"/>
      <c r="H31" s="152"/>
      <c r="I31" s="152"/>
      <c r="J31" s="152"/>
      <c r="K31" s="152"/>
      <c r="L31" s="152"/>
      <c r="M31" s="153"/>
      <c r="N31" s="153"/>
      <c r="O31" s="153"/>
      <c r="P31" s="154"/>
      <c r="Q31" s="155"/>
    </row>
    <row r="32" spans="1:18" s="1" customFormat="1" ht="15" customHeight="1" x14ac:dyDescent="0.2">
      <c r="A32" s="148">
        <v>3</v>
      </c>
      <c r="B32" s="149" t="s">
        <v>205</v>
      </c>
      <c r="C32" s="150" t="s">
        <v>242</v>
      </c>
      <c r="D32" s="151" t="s">
        <v>61</v>
      </c>
      <c r="E32" s="109">
        <v>0.32</v>
      </c>
      <c r="F32" s="152"/>
      <c r="G32" s="152"/>
      <c r="H32" s="152"/>
      <c r="I32" s="152"/>
      <c r="J32" s="152"/>
      <c r="K32" s="152"/>
      <c r="L32" s="152"/>
      <c r="M32" s="153"/>
      <c r="N32" s="153"/>
      <c r="O32" s="153"/>
      <c r="P32" s="154"/>
      <c r="Q32" s="155"/>
    </row>
    <row r="33" spans="1:18" s="1" customFormat="1" ht="30" customHeight="1" x14ac:dyDescent="0.2">
      <c r="A33" s="148">
        <v>4</v>
      </c>
      <c r="B33" s="149"/>
      <c r="C33" s="156" t="s">
        <v>311</v>
      </c>
      <c r="D33" s="151" t="s">
        <v>61</v>
      </c>
      <c r="E33" s="109">
        <f>0.32*2</f>
        <v>0.64</v>
      </c>
      <c r="F33" s="152"/>
      <c r="G33" s="152"/>
      <c r="H33" s="152"/>
      <c r="I33" s="152"/>
      <c r="J33" s="152"/>
      <c r="K33" s="152"/>
      <c r="L33" s="152"/>
      <c r="M33" s="153"/>
      <c r="N33" s="153"/>
      <c r="O33" s="153"/>
      <c r="P33" s="154"/>
      <c r="Q33" s="155"/>
    </row>
    <row r="34" spans="1:18" s="1" customFormat="1" ht="15" customHeight="1" x14ac:dyDescent="0.2">
      <c r="A34" s="148">
        <v>5</v>
      </c>
      <c r="B34" s="149"/>
      <c r="C34" s="156" t="s">
        <v>206</v>
      </c>
      <c r="D34" s="151" t="s">
        <v>59</v>
      </c>
      <c r="E34" s="109">
        <v>2</v>
      </c>
      <c r="F34" s="152"/>
      <c r="G34" s="152"/>
      <c r="H34" s="152"/>
      <c r="I34" s="152"/>
      <c r="J34" s="152"/>
      <c r="K34" s="152"/>
      <c r="L34" s="152"/>
      <c r="M34" s="153"/>
      <c r="N34" s="153"/>
      <c r="O34" s="153"/>
      <c r="P34" s="154"/>
      <c r="Q34" s="155"/>
    </row>
    <row r="35" spans="1:18" s="116" customFormat="1" ht="18.75" customHeight="1" x14ac:dyDescent="0.2">
      <c r="A35" s="112"/>
      <c r="B35" s="113"/>
      <c r="C35" s="144" t="s">
        <v>239</v>
      </c>
      <c r="D35" s="105"/>
      <c r="E35" s="106"/>
      <c r="F35" s="114"/>
      <c r="G35" s="114"/>
      <c r="H35" s="114"/>
      <c r="I35" s="114"/>
      <c r="J35" s="114"/>
      <c r="K35" s="114"/>
      <c r="L35" s="114"/>
      <c r="M35" s="63"/>
      <c r="N35" s="63"/>
      <c r="O35" s="63"/>
      <c r="P35" s="67"/>
      <c r="Q35" s="117"/>
    </row>
    <row r="36" spans="1:18" s="126" customFormat="1" ht="29.25" customHeight="1" x14ac:dyDescent="0.2">
      <c r="A36" s="121">
        <v>1</v>
      </c>
      <c r="B36" s="122" t="s">
        <v>62</v>
      </c>
      <c r="C36" s="119" t="s">
        <v>240</v>
      </c>
      <c r="D36" s="105" t="s">
        <v>61</v>
      </c>
      <c r="E36" s="106">
        <f>DEM!E56</f>
        <v>23</v>
      </c>
      <c r="F36" s="123"/>
      <c r="G36" s="123"/>
      <c r="H36" s="114"/>
      <c r="I36" s="123"/>
      <c r="J36" s="123"/>
      <c r="K36" s="123"/>
      <c r="L36" s="123"/>
      <c r="M36" s="123"/>
      <c r="N36" s="123"/>
      <c r="O36" s="123"/>
      <c r="P36" s="124"/>
      <c r="Q36" s="125"/>
    </row>
    <row r="37" spans="1:18" ht="25.5" customHeight="1" x14ac:dyDescent="0.2">
      <c r="A37" s="65">
        <v>2</v>
      </c>
      <c r="B37" s="66"/>
      <c r="C37" s="118" t="s">
        <v>243</v>
      </c>
      <c r="D37" s="105" t="s">
        <v>61</v>
      </c>
      <c r="E37" s="106">
        <f>E36*0.05*1.05</f>
        <v>1.2075000000000002</v>
      </c>
      <c r="F37" s="165"/>
      <c r="G37" s="165"/>
      <c r="H37" s="165"/>
      <c r="I37" s="165"/>
      <c r="J37" s="165"/>
      <c r="K37" s="165"/>
      <c r="L37" s="165"/>
      <c r="M37" s="63"/>
      <c r="N37" s="63"/>
      <c r="O37" s="63"/>
      <c r="P37" s="67"/>
      <c r="R37" s="56"/>
    </row>
    <row r="38" spans="1:18" s="126" customFormat="1" ht="29.25" customHeight="1" x14ac:dyDescent="0.2">
      <c r="A38" s="121">
        <v>3</v>
      </c>
      <c r="B38" s="122" t="s">
        <v>62</v>
      </c>
      <c r="C38" s="119" t="s">
        <v>312</v>
      </c>
      <c r="D38" s="105" t="s">
        <v>63</v>
      </c>
      <c r="E38" s="106">
        <v>34</v>
      </c>
      <c r="F38" s="123"/>
      <c r="G38" s="123"/>
      <c r="H38" s="114"/>
      <c r="I38" s="123"/>
      <c r="J38" s="123"/>
      <c r="K38" s="123"/>
      <c r="L38" s="123"/>
      <c r="M38" s="123"/>
      <c r="N38" s="123"/>
      <c r="O38" s="123"/>
      <c r="P38" s="124"/>
      <c r="Q38" s="125"/>
    </row>
    <row r="39" spans="1:18" ht="18" customHeight="1" x14ac:dyDescent="0.2">
      <c r="A39" s="65">
        <v>4</v>
      </c>
      <c r="B39" s="66"/>
      <c r="C39" s="118" t="s">
        <v>313</v>
      </c>
      <c r="D39" s="105" t="s">
        <v>61</v>
      </c>
      <c r="E39" s="106">
        <f>E38*0.2*1.05</f>
        <v>7.1400000000000015</v>
      </c>
      <c r="F39" s="165"/>
      <c r="G39" s="165"/>
      <c r="H39" s="165"/>
      <c r="I39" s="165"/>
      <c r="J39" s="165"/>
      <c r="K39" s="165"/>
      <c r="L39" s="165"/>
      <c r="M39" s="63"/>
      <c r="N39" s="63"/>
      <c r="O39" s="63"/>
      <c r="P39" s="67"/>
      <c r="R39" s="56"/>
    </row>
    <row r="40" spans="1:18" s="116" customFormat="1" ht="18.75" customHeight="1" x14ac:dyDescent="0.2">
      <c r="A40" s="112"/>
      <c r="B40" s="113"/>
      <c r="C40" s="144" t="s">
        <v>314</v>
      </c>
      <c r="D40" s="105"/>
      <c r="E40" s="106"/>
      <c r="F40" s="114"/>
      <c r="G40" s="114"/>
      <c r="H40" s="114"/>
      <c r="I40" s="114"/>
      <c r="J40" s="114"/>
      <c r="K40" s="114"/>
      <c r="L40" s="114"/>
      <c r="M40" s="63"/>
      <c r="N40" s="63"/>
      <c r="O40" s="63"/>
      <c r="P40" s="67"/>
      <c r="Q40" s="117"/>
    </row>
    <row r="41" spans="1:18" s="126" customFormat="1" ht="94.5" customHeight="1" x14ac:dyDescent="0.2">
      <c r="A41" s="121">
        <v>1</v>
      </c>
      <c r="B41" s="122" t="s">
        <v>66</v>
      </c>
      <c r="C41" s="119" t="s">
        <v>315</v>
      </c>
      <c r="D41" s="105" t="s">
        <v>59</v>
      </c>
      <c r="E41" s="106">
        <v>2</v>
      </c>
      <c r="F41" s="123"/>
      <c r="G41" s="123"/>
      <c r="H41" s="114"/>
      <c r="I41" s="123"/>
      <c r="J41" s="123"/>
      <c r="K41" s="123"/>
      <c r="L41" s="123"/>
      <c r="M41" s="123"/>
      <c r="N41" s="123"/>
      <c r="O41" s="123"/>
      <c r="P41" s="124"/>
      <c r="Q41" s="125"/>
    </row>
    <row r="42" spans="1:18" ht="14.25" customHeight="1" thickBot="1" x14ac:dyDescent="0.25">
      <c r="A42" s="71"/>
      <c r="B42" s="72"/>
      <c r="C42" s="73"/>
      <c r="D42" s="74"/>
      <c r="E42" s="75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7"/>
      <c r="Q42" s="56"/>
    </row>
    <row r="43" spans="1:18" ht="15.75" customHeight="1" x14ac:dyDescent="0.2">
      <c r="A43" s="78"/>
      <c r="B43" s="79"/>
      <c r="C43" s="288" t="s">
        <v>17</v>
      </c>
      <c r="D43" s="288"/>
      <c r="E43" s="288"/>
      <c r="F43" s="288"/>
      <c r="G43" s="288"/>
      <c r="H43" s="288"/>
      <c r="I43" s="288"/>
      <c r="J43" s="288"/>
      <c r="K43" s="288"/>
      <c r="L43" s="80"/>
      <c r="M43" s="80"/>
      <c r="N43" s="80"/>
      <c r="O43" s="80"/>
      <c r="P43" s="80"/>
    </row>
    <row r="44" spans="1:18" ht="15.75" customHeight="1" x14ac:dyDescent="0.2">
      <c r="A44" s="82"/>
      <c r="C44" s="289" t="s">
        <v>55</v>
      </c>
      <c r="D44" s="289"/>
      <c r="E44" s="289"/>
      <c r="F44" s="289"/>
      <c r="G44" s="289"/>
      <c r="H44" s="289"/>
      <c r="I44" s="289"/>
      <c r="J44" s="289"/>
      <c r="K44" s="289"/>
      <c r="L44" s="84"/>
      <c r="M44" s="84"/>
      <c r="N44" s="84"/>
      <c r="O44" s="84"/>
      <c r="P44" s="85"/>
    </row>
    <row r="45" spans="1:18" ht="15.75" customHeight="1" thickBot="1" x14ac:dyDescent="0.25">
      <c r="A45" s="86"/>
      <c r="B45" s="87"/>
      <c r="C45" s="287" t="s">
        <v>56</v>
      </c>
      <c r="D45" s="287"/>
      <c r="E45" s="287"/>
      <c r="F45" s="287"/>
      <c r="G45" s="287"/>
      <c r="H45" s="287"/>
      <c r="I45" s="287"/>
      <c r="J45" s="287"/>
      <c r="K45" s="287"/>
      <c r="L45" s="88"/>
      <c r="M45" s="88"/>
      <c r="N45" s="88"/>
      <c r="O45" s="88"/>
      <c r="P45" s="89"/>
    </row>
    <row r="46" spans="1:18" s="49" customFormat="1" x14ac:dyDescent="0.2">
      <c r="C46" s="50"/>
      <c r="D46" s="50"/>
      <c r="E46" s="50"/>
    </row>
    <row r="47" spans="1:18" s="49" customFormat="1" x14ac:dyDescent="0.2">
      <c r="A47" s="268" t="s">
        <v>18</v>
      </c>
      <c r="B47" s="268"/>
      <c r="C47" s="90"/>
      <c r="D47" s="269"/>
      <c r="E47" s="270"/>
      <c r="G47" s="268" t="s">
        <v>57</v>
      </c>
      <c r="H47" s="268"/>
      <c r="I47" s="271"/>
      <c r="J47" s="271"/>
      <c r="K47" s="271"/>
      <c r="L47" s="271"/>
      <c r="M47" s="271"/>
      <c r="N47" s="272"/>
      <c r="O47" s="268"/>
    </row>
    <row r="48" spans="1:18" s="49" customFormat="1" x14ac:dyDescent="0.2">
      <c r="C48" s="16" t="s">
        <v>19</v>
      </c>
      <c r="D48" s="50"/>
      <c r="E48" s="50"/>
      <c r="K48" s="16" t="s">
        <v>19</v>
      </c>
    </row>
    <row r="49" spans="1:5" s="49" customFormat="1" x14ac:dyDescent="0.2">
      <c r="C49" s="50"/>
      <c r="D49" s="50"/>
      <c r="E49" s="50"/>
    </row>
    <row r="50" spans="1:5" s="49" customFormat="1" x14ac:dyDescent="0.2">
      <c r="A50" s="268" t="s">
        <v>20</v>
      </c>
      <c r="B50" s="268"/>
      <c r="C50" s="50"/>
      <c r="D50" s="50"/>
      <c r="E50" s="50"/>
    </row>
    <row r="51" spans="1:5" s="49" customFormat="1" x14ac:dyDescent="0.2">
      <c r="C51" s="50"/>
      <c r="D51" s="50"/>
      <c r="E51" s="50"/>
    </row>
    <row r="52" spans="1:5" s="49" customFormat="1" x14ac:dyDescent="0.2">
      <c r="C52" s="50"/>
      <c r="D52" s="50"/>
      <c r="E52" s="50"/>
    </row>
    <row r="53" spans="1:5" s="49" customFormat="1" x14ac:dyDescent="0.2">
      <c r="C53" s="50"/>
      <c r="D53" s="50"/>
      <c r="E53" s="50"/>
    </row>
    <row r="54" spans="1:5" s="49" customFormat="1" x14ac:dyDescent="0.2">
      <c r="C54" s="50"/>
      <c r="D54" s="50"/>
      <c r="E54" s="50"/>
    </row>
    <row r="55" spans="1:5" s="49" customFormat="1" x14ac:dyDescent="0.2">
      <c r="C55" s="50"/>
      <c r="D55" s="50"/>
      <c r="E55" s="50"/>
    </row>
    <row r="56" spans="1:5" s="49" customFormat="1" x14ac:dyDescent="0.2">
      <c r="C56" s="50"/>
      <c r="D56" s="50"/>
      <c r="E56" s="50"/>
    </row>
    <row r="57" spans="1:5" s="49" customFormat="1" x14ac:dyDescent="0.2">
      <c r="C57" s="50"/>
      <c r="D57" s="50"/>
      <c r="E57" s="50"/>
    </row>
    <row r="58" spans="1:5" s="49" customFormat="1" x14ac:dyDescent="0.2">
      <c r="C58" s="50"/>
      <c r="D58" s="50"/>
      <c r="E58" s="50"/>
    </row>
    <row r="59" spans="1:5" s="49" customFormat="1" x14ac:dyDescent="0.2">
      <c r="C59" s="50"/>
      <c r="D59" s="50"/>
      <c r="E59" s="50"/>
    </row>
    <row r="60" spans="1:5" s="49" customFormat="1" x14ac:dyDescent="0.2">
      <c r="C60" s="50"/>
      <c r="D60" s="50"/>
      <c r="E60" s="50"/>
    </row>
    <row r="61" spans="1:5" s="49" customFormat="1" x14ac:dyDescent="0.2">
      <c r="C61" s="50"/>
      <c r="D61" s="50"/>
      <c r="E61" s="50"/>
    </row>
    <row r="62" spans="1:5" s="49" customFormat="1" x14ac:dyDescent="0.2">
      <c r="C62" s="50"/>
      <c r="D62" s="50"/>
      <c r="E62" s="50"/>
    </row>
    <row r="63" spans="1:5" s="49" customFormat="1" x14ac:dyDescent="0.2">
      <c r="C63" s="50"/>
      <c r="D63" s="50"/>
      <c r="E63" s="50"/>
    </row>
    <row r="64" spans="1:5" s="49" customFormat="1" x14ac:dyDescent="0.2">
      <c r="C64" s="50"/>
      <c r="D64" s="50"/>
      <c r="E64" s="50"/>
    </row>
    <row r="65" spans="3:5" s="49" customFormat="1" x14ac:dyDescent="0.2">
      <c r="C65" s="50"/>
      <c r="D65" s="50"/>
      <c r="E65" s="50"/>
    </row>
    <row r="66" spans="3:5" s="49" customFormat="1" x14ac:dyDescent="0.2">
      <c r="C66" s="50"/>
      <c r="D66" s="50"/>
      <c r="E66" s="50"/>
    </row>
    <row r="67" spans="3:5" s="49" customFormat="1" x14ac:dyDescent="0.2">
      <c r="C67" s="50"/>
      <c r="D67" s="50"/>
      <c r="E67" s="50"/>
    </row>
    <row r="68" spans="3:5" s="49" customFormat="1" x14ac:dyDescent="0.2">
      <c r="C68" s="50"/>
      <c r="D68" s="50"/>
      <c r="E68" s="50"/>
    </row>
    <row r="69" spans="3:5" s="49" customFormat="1" x14ac:dyDescent="0.2">
      <c r="C69" s="50"/>
      <c r="D69" s="50"/>
      <c r="E69" s="50"/>
    </row>
    <row r="70" spans="3:5" s="49" customFormat="1" x14ac:dyDescent="0.2">
      <c r="C70" s="50"/>
      <c r="D70" s="50"/>
      <c r="E70" s="50"/>
    </row>
    <row r="71" spans="3:5" s="49" customFormat="1" x14ac:dyDescent="0.2">
      <c r="C71" s="50"/>
      <c r="D71" s="50"/>
      <c r="E71" s="50"/>
    </row>
    <row r="72" spans="3:5" s="49" customFormat="1" x14ac:dyDescent="0.2">
      <c r="C72" s="50"/>
      <c r="D72" s="50"/>
      <c r="E72" s="50"/>
    </row>
    <row r="73" spans="3:5" s="49" customFormat="1" x14ac:dyDescent="0.2">
      <c r="C73" s="50"/>
      <c r="D73" s="50"/>
      <c r="E73" s="50"/>
    </row>
    <row r="74" spans="3:5" s="49" customFormat="1" x14ac:dyDescent="0.2">
      <c r="C74" s="50"/>
      <c r="D74" s="50"/>
      <c r="E74" s="50"/>
    </row>
    <row r="75" spans="3:5" s="49" customFormat="1" x14ac:dyDescent="0.2">
      <c r="C75" s="50"/>
      <c r="D75" s="50"/>
      <c r="E75" s="50"/>
    </row>
    <row r="76" spans="3:5" s="49" customFormat="1" x14ac:dyDescent="0.2">
      <c r="C76" s="50"/>
      <c r="D76" s="50"/>
      <c r="E76" s="50"/>
    </row>
    <row r="77" spans="3:5" s="49" customFormat="1" x14ac:dyDescent="0.2">
      <c r="C77" s="50"/>
      <c r="D77" s="50"/>
      <c r="E77" s="50"/>
    </row>
    <row r="78" spans="3:5" s="49" customFormat="1" x14ac:dyDescent="0.2">
      <c r="C78" s="50"/>
      <c r="D78" s="50"/>
      <c r="E78" s="50"/>
    </row>
    <row r="79" spans="3:5" s="49" customFormat="1" x14ac:dyDescent="0.2">
      <c r="C79" s="50"/>
      <c r="D79" s="50"/>
      <c r="E79" s="50"/>
    </row>
    <row r="80" spans="3:5" s="49" customFormat="1" x14ac:dyDescent="0.2">
      <c r="C80" s="50"/>
      <c r="D80" s="50"/>
      <c r="E80" s="50"/>
    </row>
    <row r="81" spans="3:5" s="49" customFormat="1" x14ac:dyDescent="0.2">
      <c r="C81" s="50"/>
      <c r="D81" s="50"/>
      <c r="E81" s="50"/>
    </row>
    <row r="82" spans="3:5" s="49" customFormat="1" x14ac:dyDescent="0.2">
      <c r="C82" s="50"/>
      <c r="D82" s="50"/>
      <c r="E82" s="50"/>
    </row>
    <row r="83" spans="3:5" s="49" customFormat="1" x14ac:dyDescent="0.2">
      <c r="C83" s="50"/>
      <c r="D83" s="50"/>
      <c r="E83" s="50"/>
    </row>
    <row r="84" spans="3:5" s="49" customFormat="1" x14ac:dyDescent="0.2">
      <c r="C84" s="50"/>
      <c r="D84" s="50"/>
      <c r="E84" s="50"/>
    </row>
    <row r="85" spans="3:5" s="49" customFormat="1" x14ac:dyDescent="0.2">
      <c r="C85" s="50"/>
      <c r="D85" s="50"/>
      <c r="E85" s="50"/>
    </row>
    <row r="86" spans="3:5" s="49" customFormat="1" x14ac:dyDescent="0.2">
      <c r="C86" s="50"/>
      <c r="D86" s="50"/>
      <c r="E86" s="50"/>
    </row>
    <row r="87" spans="3:5" s="49" customFormat="1" x14ac:dyDescent="0.2">
      <c r="C87" s="50"/>
      <c r="D87" s="50"/>
      <c r="E87" s="50"/>
    </row>
    <row r="88" spans="3:5" s="49" customFormat="1" x14ac:dyDescent="0.2">
      <c r="C88" s="50"/>
      <c r="D88" s="50"/>
      <c r="E88" s="50"/>
    </row>
    <row r="89" spans="3:5" s="49" customFormat="1" x14ac:dyDescent="0.2">
      <c r="C89" s="50"/>
      <c r="D89" s="50"/>
      <c r="E89" s="50"/>
    </row>
    <row r="90" spans="3:5" s="49" customFormat="1" x14ac:dyDescent="0.2">
      <c r="C90" s="50"/>
      <c r="D90" s="50"/>
      <c r="E90" s="50"/>
    </row>
    <row r="91" spans="3:5" s="49" customFormat="1" x14ac:dyDescent="0.2">
      <c r="C91" s="50"/>
      <c r="D91" s="50"/>
      <c r="E91" s="50"/>
    </row>
    <row r="92" spans="3:5" s="49" customFormat="1" x14ac:dyDescent="0.2">
      <c r="C92" s="50"/>
      <c r="D92" s="50"/>
      <c r="E92" s="50"/>
    </row>
    <row r="93" spans="3:5" s="49" customFormat="1" x14ac:dyDescent="0.2">
      <c r="C93" s="50"/>
      <c r="D93" s="50"/>
      <c r="E93" s="50"/>
    </row>
    <row r="94" spans="3:5" s="49" customFormat="1" x14ac:dyDescent="0.2">
      <c r="C94" s="50"/>
      <c r="D94" s="50"/>
      <c r="E94" s="50"/>
    </row>
    <row r="95" spans="3:5" s="49" customFormat="1" x14ac:dyDescent="0.2">
      <c r="C95" s="50"/>
      <c r="D95" s="50"/>
      <c r="E95" s="50"/>
    </row>
    <row r="96" spans="3:5" s="49" customFormat="1" x14ac:dyDescent="0.2">
      <c r="C96" s="50"/>
      <c r="D96" s="50"/>
      <c r="E96" s="50"/>
    </row>
    <row r="97" spans="3:5" s="49" customFormat="1" x14ac:dyDescent="0.2">
      <c r="C97" s="50"/>
      <c r="D97" s="50"/>
      <c r="E97" s="50"/>
    </row>
    <row r="98" spans="3:5" s="49" customFormat="1" x14ac:dyDescent="0.2">
      <c r="C98" s="50"/>
      <c r="D98" s="50"/>
      <c r="E98" s="50"/>
    </row>
    <row r="99" spans="3:5" s="49" customFormat="1" x14ac:dyDescent="0.2">
      <c r="C99" s="50"/>
      <c r="D99" s="50"/>
      <c r="E99" s="50"/>
    </row>
    <row r="100" spans="3:5" s="49" customFormat="1" x14ac:dyDescent="0.2">
      <c r="C100" s="50"/>
      <c r="D100" s="50"/>
      <c r="E100" s="50"/>
    </row>
    <row r="101" spans="3:5" s="49" customFormat="1" x14ac:dyDescent="0.2">
      <c r="C101" s="50"/>
      <c r="D101" s="50"/>
      <c r="E101" s="50"/>
    </row>
    <row r="102" spans="3:5" s="49" customFormat="1" x14ac:dyDescent="0.2">
      <c r="C102" s="50"/>
      <c r="D102" s="50"/>
      <c r="E102" s="50"/>
    </row>
    <row r="103" spans="3:5" s="49" customFormat="1" x14ac:dyDescent="0.2">
      <c r="C103" s="50"/>
      <c r="D103" s="50"/>
      <c r="E103" s="50"/>
    </row>
    <row r="104" spans="3:5" s="49" customFormat="1" x14ac:dyDescent="0.2">
      <c r="C104" s="50"/>
      <c r="D104" s="50"/>
      <c r="E104" s="50"/>
    </row>
    <row r="105" spans="3:5" s="49" customFormat="1" x14ac:dyDescent="0.2">
      <c r="C105" s="50"/>
      <c r="D105" s="50"/>
      <c r="E105" s="50"/>
    </row>
    <row r="106" spans="3:5" s="49" customFormat="1" x14ac:dyDescent="0.2">
      <c r="C106" s="50"/>
      <c r="D106" s="50"/>
      <c r="E106" s="50"/>
    </row>
    <row r="107" spans="3:5" s="49" customFormat="1" x14ac:dyDescent="0.2">
      <c r="C107" s="50"/>
      <c r="D107" s="50"/>
      <c r="E107" s="50"/>
    </row>
    <row r="108" spans="3:5" s="49" customFormat="1" x14ac:dyDescent="0.2">
      <c r="C108" s="50"/>
      <c r="D108" s="50"/>
      <c r="E108" s="50"/>
    </row>
    <row r="109" spans="3:5" s="49" customFormat="1" x14ac:dyDescent="0.2">
      <c r="C109" s="50"/>
      <c r="D109" s="50"/>
      <c r="E109" s="50"/>
    </row>
    <row r="110" spans="3:5" s="49" customFormat="1" x14ac:dyDescent="0.2">
      <c r="C110" s="50"/>
      <c r="D110" s="50"/>
      <c r="E110" s="50"/>
    </row>
    <row r="111" spans="3:5" s="49" customFormat="1" x14ac:dyDescent="0.2">
      <c r="C111" s="50"/>
      <c r="D111" s="50"/>
      <c r="E111" s="50"/>
    </row>
    <row r="112" spans="3:5" s="49" customFormat="1" x14ac:dyDescent="0.2">
      <c r="C112" s="50"/>
      <c r="D112" s="50"/>
      <c r="E112" s="50"/>
    </row>
    <row r="113" spans="3:5" s="49" customFormat="1" x14ac:dyDescent="0.2">
      <c r="C113" s="50"/>
      <c r="D113" s="50"/>
      <c r="E113" s="50"/>
    </row>
    <row r="114" spans="3:5" s="49" customFormat="1" x14ac:dyDescent="0.2">
      <c r="C114" s="50"/>
      <c r="D114" s="50"/>
      <c r="E114" s="50"/>
    </row>
    <row r="115" spans="3:5" s="49" customFormat="1" x14ac:dyDescent="0.2">
      <c r="C115" s="50"/>
      <c r="D115" s="50"/>
      <c r="E115" s="50"/>
    </row>
    <row r="116" spans="3:5" s="49" customFormat="1" x14ac:dyDescent="0.2">
      <c r="C116" s="50"/>
      <c r="D116" s="50"/>
      <c r="E116" s="50"/>
    </row>
    <row r="117" spans="3:5" s="49" customFormat="1" x14ac:dyDescent="0.2">
      <c r="C117" s="50"/>
      <c r="D117" s="50"/>
      <c r="E117" s="50"/>
    </row>
    <row r="118" spans="3:5" s="49" customFormat="1" x14ac:dyDescent="0.2">
      <c r="C118" s="50"/>
      <c r="D118" s="50"/>
      <c r="E118" s="50"/>
    </row>
    <row r="119" spans="3:5" s="49" customFormat="1" x14ac:dyDescent="0.2">
      <c r="C119" s="50"/>
      <c r="D119" s="50"/>
      <c r="E119" s="50"/>
    </row>
    <row r="120" spans="3:5" s="49" customFormat="1" x14ac:dyDescent="0.2">
      <c r="C120" s="50"/>
      <c r="D120" s="50"/>
      <c r="E120" s="50"/>
    </row>
    <row r="121" spans="3:5" s="49" customFormat="1" x14ac:dyDescent="0.2">
      <c r="C121" s="50"/>
      <c r="D121" s="50"/>
      <c r="E121" s="50"/>
    </row>
    <row r="122" spans="3:5" s="49" customFormat="1" x14ac:dyDescent="0.2">
      <c r="C122" s="50"/>
      <c r="D122" s="50"/>
      <c r="E122" s="50"/>
    </row>
    <row r="123" spans="3:5" s="49" customFormat="1" x14ac:dyDescent="0.2">
      <c r="C123" s="50"/>
      <c r="D123" s="50"/>
      <c r="E123" s="50"/>
    </row>
    <row r="124" spans="3:5" s="49" customFormat="1" x14ac:dyDescent="0.2">
      <c r="C124" s="50"/>
      <c r="D124" s="50"/>
      <c r="E124" s="50"/>
    </row>
    <row r="125" spans="3:5" s="49" customFormat="1" x14ac:dyDescent="0.2">
      <c r="C125" s="50"/>
      <c r="D125" s="50"/>
      <c r="E125" s="50"/>
    </row>
    <row r="126" spans="3:5" s="49" customFormat="1" x14ac:dyDescent="0.2">
      <c r="C126" s="50"/>
      <c r="D126" s="50"/>
      <c r="E126" s="50"/>
    </row>
    <row r="127" spans="3:5" s="49" customFormat="1" x14ac:dyDescent="0.2">
      <c r="C127" s="50"/>
      <c r="D127" s="50"/>
      <c r="E127" s="50"/>
    </row>
    <row r="128" spans="3:5" s="49" customFormat="1" x14ac:dyDescent="0.2">
      <c r="C128" s="50"/>
      <c r="D128" s="50"/>
      <c r="E128" s="50"/>
    </row>
    <row r="129" spans="3:5" s="49" customFormat="1" x14ac:dyDescent="0.2">
      <c r="C129" s="50"/>
      <c r="D129" s="50"/>
      <c r="E129" s="50"/>
    </row>
    <row r="130" spans="3:5" s="49" customFormat="1" x14ac:dyDescent="0.2">
      <c r="C130" s="50"/>
      <c r="D130" s="50"/>
      <c r="E130" s="50"/>
    </row>
    <row r="131" spans="3:5" s="49" customFormat="1" x14ac:dyDescent="0.2">
      <c r="C131" s="50"/>
      <c r="D131" s="50"/>
      <c r="E131" s="50"/>
    </row>
    <row r="132" spans="3:5" s="49" customFormat="1" x14ac:dyDescent="0.2">
      <c r="C132" s="50"/>
      <c r="D132" s="50"/>
      <c r="E132" s="50"/>
    </row>
    <row r="133" spans="3:5" s="49" customFormat="1" x14ac:dyDescent="0.2">
      <c r="C133" s="50"/>
      <c r="D133" s="50"/>
      <c r="E133" s="50"/>
    </row>
    <row r="134" spans="3:5" s="49" customFormat="1" x14ac:dyDescent="0.2">
      <c r="C134" s="50"/>
      <c r="D134" s="50"/>
      <c r="E134" s="50"/>
    </row>
    <row r="135" spans="3:5" s="49" customFormat="1" x14ac:dyDescent="0.2">
      <c r="C135" s="50"/>
      <c r="D135" s="50"/>
      <c r="E135" s="50"/>
    </row>
    <row r="136" spans="3:5" s="49" customFormat="1" x14ac:dyDescent="0.2">
      <c r="C136" s="50"/>
      <c r="D136" s="50"/>
      <c r="E136" s="50"/>
    </row>
    <row r="137" spans="3:5" s="49" customFormat="1" x14ac:dyDescent="0.2">
      <c r="C137" s="50"/>
      <c r="D137" s="50"/>
      <c r="E137" s="50"/>
    </row>
    <row r="138" spans="3:5" s="49" customFormat="1" x14ac:dyDescent="0.2">
      <c r="C138" s="50"/>
      <c r="D138" s="50"/>
      <c r="E138" s="50"/>
    </row>
    <row r="139" spans="3:5" s="49" customFormat="1" x14ac:dyDescent="0.2">
      <c r="C139" s="50"/>
      <c r="D139" s="50"/>
      <c r="E139" s="50"/>
    </row>
    <row r="140" spans="3:5" s="49" customFormat="1" x14ac:dyDescent="0.2">
      <c r="C140" s="50"/>
      <c r="D140" s="50"/>
      <c r="E140" s="50"/>
    </row>
    <row r="141" spans="3:5" s="49" customFormat="1" x14ac:dyDescent="0.2">
      <c r="C141" s="50"/>
      <c r="D141" s="50"/>
      <c r="E141" s="50"/>
    </row>
    <row r="142" spans="3:5" s="49" customFormat="1" x14ac:dyDescent="0.2">
      <c r="C142" s="50"/>
      <c r="D142" s="50"/>
      <c r="E142" s="50"/>
    </row>
    <row r="143" spans="3:5" s="49" customFormat="1" x14ac:dyDescent="0.2">
      <c r="C143" s="50"/>
      <c r="D143" s="50"/>
      <c r="E143" s="50"/>
    </row>
    <row r="144" spans="3:5" s="49" customFormat="1" x14ac:dyDescent="0.2">
      <c r="C144" s="50"/>
      <c r="D144" s="50"/>
      <c r="E144" s="50"/>
    </row>
    <row r="145" spans="3:5" s="49" customFormat="1" x14ac:dyDescent="0.2">
      <c r="C145" s="50"/>
      <c r="D145" s="50"/>
      <c r="E145" s="50"/>
    </row>
    <row r="146" spans="3:5" s="49" customFormat="1" x14ac:dyDescent="0.2">
      <c r="C146" s="50"/>
      <c r="D146" s="50"/>
      <c r="E146" s="50"/>
    </row>
    <row r="147" spans="3:5" s="49" customFormat="1" x14ac:dyDescent="0.2">
      <c r="C147" s="50"/>
      <c r="D147" s="50"/>
      <c r="E147" s="50"/>
    </row>
    <row r="148" spans="3:5" s="49" customFormat="1" x14ac:dyDescent="0.2">
      <c r="C148" s="50"/>
      <c r="D148" s="50"/>
      <c r="E148" s="50"/>
    </row>
    <row r="149" spans="3:5" s="49" customFormat="1" x14ac:dyDescent="0.2">
      <c r="C149" s="50"/>
      <c r="D149" s="50"/>
      <c r="E149" s="50"/>
    </row>
    <row r="150" spans="3:5" s="49" customFormat="1" x14ac:dyDescent="0.2">
      <c r="C150" s="50"/>
      <c r="D150" s="50"/>
      <c r="E150" s="50"/>
    </row>
    <row r="151" spans="3:5" s="49" customFormat="1" x14ac:dyDescent="0.2">
      <c r="C151" s="50"/>
      <c r="D151" s="50"/>
      <c r="E151" s="50"/>
    </row>
    <row r="152" spans="3:5" s="49" customFormat="1" x14ac:dyDescent="0.2">
      <c r="C152" s="50"/>
      <c r="D152" s="50"/>
      <c r="E152" s="50"/>
    </row>
    <row r="153" spans="3:5" s="49" customFormat="1" x14ac:dyDescent="0.2">
      <c r="C153" s="50"/>
      <c r="D153" s="50"/>
      <c r="E153" s="50"/>
    </row>
    <row r="154" spans="3:5" s="49" customFormat="1" x14ac:dyDescent="0.2">
      <c r="C154" s="50"/>
      <c r="D154" s="50"/>
      <c r="E154" s="50"/>
    </row>
    <row r="155" spans="3:5" s="49" customFormat="1" x14ac:dyDescent="0.2">
      <c r="C155" s="50"/>
      <c r="D155" s="50"/>
      <c r="E155" s="50"/>
    </row>
    <row r="156" spans="3:5" s="49" customFormat="1" x14ac:dyDescent="0.2">
      <c r="C156" s="50"/>
      <c r="D156" s="50"/>
      <c r="E156" s="50"/>
    </row>
    <row r="157" spans="3:5" s="49" customFormat="1" x14ac:dyDescent="0.2">
      <c r="C157" s="50"/>
      <c r="D157" s="50"/>
      <c r="E157" s="50"/>
    </row>
    <row r="158" spans="3:5" s="49" customFormat="1" x14ac:dyDescent="0.2">
      <c r="C158" s="50"/>
      <c r="D158" s="50"/>
      <c r="E158" s="50"/>
    </row>
    <row r="159" spans="3:5" s="49" customFormat="1" x14ac:dyDescent="0.2">
      <c r="C159" s="50"/>
      <c r="D159" s="50"/>
      <c r="E159" s="50"/>
    </row>
    <row r="160" spans="3:5" s="49" customFormat="1" x14ac:dyDescent="0.2">
      <c r="C160" s="50"/>
      <c r="D160" s="50"/>
      <c r="E160" s="50"/>
    </row>
    <row r="161" spans="3:5" s="49" customFormat="1" x14ac:dyDescent="0.2">
      <c r="C161" s="50"/>
      <c r="D161" s="50"/>
      <c r="E161" s="50"/>
    </row>
    <row r="162" spans="3:5" s="49" customFormat="1" x14ac:dyDescent="0.2">
      <c r="C162" s="50"/>
      <c r="D162" s="50"/>
      <c r="E162" s="50"/>
    </row>
    <row r="163" spans="3:5" s="49" customFormat="1" x14ac:dyDescent="0.2">
      <c r="C163" s="50"/>
      <c r="D163" s="50"/>
      <c r="E163" s="50"/>
    </row>
    <row r="164" spans="3:5" s="49" customFormat="1" x14ac:dyDescent="0.2">
      <c r="C164" s="50"/>
      <c r="D164" s="50"/>
      <c r="E164" s="50"/>
    </row>
    <row r="165" spans="3:5" s="49" customFormat="1" x14ac:dyDescent="0.2">
      <c r="C165" s="50"/>
      <c r="D165" s="50"/>
      <c r="E165" s="50"/>
    </row>
    <row r="166" spans="3:5" s="49" customFormat="1" x14ac:dyDescent="0.2">
      <c r="C166" s="50"/>
      <c r="D166" s="50"/>
      <c r="E166" s="50"/>
    </row>
    <row r="167" spans="3:5" s="49" customFormat="1" x14ac:dyDescent="0.2">
      <c r="C167" s="50"/>
      <c r="D167" s="50"/>
      <c r="E167" s="50"/>
    </row>
    <row r="168" spans="3:5" s="49" customFormat="1" x14ac:dyDescent="0.2">
      <c r="C168" s="50"/>
      <c r="D168" s="50"/>
      <c r="E168" s="50"/>
    </row>
    <row r="169" spans="3:5" s="49" customFormat="1" x14ac:dyDescent="0.2">
      <c r="C169" s="50"/>
      <c r="D169" s="50"/>
      <c r="E169" s="50"/>
    </row>
    <row r="170" spans="3:5" s="49" customFormat="1" x14ac:dyDescent="0.2">
      <c r="C170" s="50"/>
      <c r="D170" s="50"/>
      <c r="E170" s="50"/>
    </row>
    <row r="171" spans="3:5" s="49" customFormat="1" x14ac:dyDescent="0.2">
      <c r="C171" s="50"/>
      <c r="D171" s="50"/>
      <c r="E171" s="50"/>
    </row>
    <row r="172" spans="3:5" s="49" customFormat="1" x14ac:dyDescent="0.2">
      <c r="C172" s="50"/>
      <c r="D172" s="50"/>
      <c r="E172" s="50"/>
    </row>
    <row r="173" spans="3:5" s="49" customFormat="1" x14ac:dyDescent="0.2">
      <c r="C173" s="50"/>
      <c r="D173" s="50"/>
      <c r="E173" s="50"/>
    </row>
    <row r="174" spans="3:5" s="49" customFormat="1" x14ac:dyDescent="0.2">
      <c r="C174" s="50"/>
      <c r="D174" s="50"/>
      <c r="E174" s="50"/>
    </row>
    <row r="175" spans="3:5" s="49" customFormat="1" x14ac:dyDescent="0.2">
      <c r="C175" s="50"/>
      <c r="D175" s="50"/>
      <c r="E175" s="50"/>
    </row>
    <row r="176" spans="3:5" s="49" customFormat="1" x14ac:dyDescent="0.2">
      <c r="C176" s="50"/>
      <c r="D176" s="50"/>
      <c r="E176" s="50"/>
    </row>
    <row r="177" spans="3:5" s="49" customFormat="1" x14ac:dyDescent="0.2">
      <c r="C177" s="50"/>
      <c r="D177" s="50"/>
      <c r="E177" s="50"/>
    </row>
    <row r="178" spans="3:5" s="49" customFormat="1" x14ac:dyDescent="0.2">
      <c r="C178" s="50"/>
      <c r="D178" s="50"/>
      <c r="E178" s="50"/>
    </row>
    <row r="179" spans="3:5" s="49" customFormat="1" x14ac:dyDescent="0.2">
      <c r="C179" s="50"/>
      <c r="D179" s="50"/>
      <c r="E179" s="50"/>
    </row>
    <row r="180" spans="3:5" s="49" customFormat="1" x14ac:dyDescent="0.2">
      <c r="C180" s="50"/>
      <c r="D180" s="50"/>
      <c r="E180" s="50"/>
    </row>
    <row r="181" spans="3:5" s="49" customFormat="1" x14ac:dyDescent="0.2">
      <c r="C181" s="50"/>
      <c r="D181" s="50"/>
      <c r="E181" s="50"/>
    </row>
    <row r="182" spans="3:5" s="49" customFormat="1" x14ac:dyDescent="0.2">
      <c r="C182" s="50"/>
      <c r="D182" s="50"/>
      <c r="E182" s="50"/>
    </row>
    <row r="183" spans="3:5" s="49" customFormat="1" x14ac:dyDescent="0.2">
      <c r="C183" s="50"/>
      <c r="D183" s="50"/>
      <c r="E183" s="50"/>
    </row>
    <row r="184" spans="3:5" s="49" customFormat="1" x14ac:dyDescent="0.2">
      <c r="C184" s="50"/>
      <c r="D184" s="50"/>
      <c r="E184" s="50"/>
    </row>
    <row r="185" spans="3:5" s="49" customFormat="1" x14ac:dyDescent="0.2">
      <c r="C185" s="50"/>
      <c r="D185" s="50"/>
      <c r="E185" s="50"/>
    </row>
    <row r="186" spans="3:5" s="49" customFormat="1" x14ac:dyDescent="0.2">
      <c r="C186" s="50"/>
      <c r="D186" s="50"/>
      <c r="E186" s="50"/>
    </row>
    <row r="187" spans="3:5" s="49" customFormat="1" x14ac:dyDescent="0.2">
      <c r="C187" s="50"/>
      <c r="D187" s="50"/>
      <c r="E187" s="50"/>
    </row>
    <row r="188" spans="3:5" s="49" customFormat="1" x14ac:dyDescent="0.2">
      <c r="C188" s="50"/>
      <c r="D188" s="50"/>
      <c r="E188" s="50"/>
    </row>
    <row r="189" spans="3:5" s="49" customFormat="1" x14ac:dyDescent="0.2">
      <c r="C189" s="50"/>
      <c r="D189" s="50"/>
      <c r="E189" s="50"/>
    </row>
    <row r="190" spans="3:5" s="49" customFormat="1" x14ac:dyDescent="0.2">
      <c r="C190" s="50"/>
      <c r="D190" s="50"/>
      <c r="E190" s="50"/>
    </row>
    <row r="191" spans="3:5" s="49" customFormat="1" x14ac:dyDescent="0.2">
      <c r="C191" s="50"/>
      <c r="D191" s="50"/>
      <c r="E191" s="50"/>
    </row>
    <row r="192" spans="3:5" s="49" customFormat="1" x14ac:dyDescent="0.2">
      <c r="C192" s="50"/>
      <c r="D192" s="50"/>
      <c r="E192" s="50"/>
    </row>
    <row r="193" spans="3:5" s="49" customFormat="1" x14ac:dyDescent="0.2">
      <c r="C193" s="50"/>
      <c r="D193" s="50"/>
      <c r="E193" s="50"/>
    </row>
    <row r="194" spans="3:5" s="49" customFormat="1" x14ac:dyDescent="0.2">
      <c r="C194" s="50"/>
      <c r="D194" s="50"/>
      <c r="E194" s="50"/>
    </row>
    <row r="195" spans="3:5" s="49" customFormat="1" x14ac:dyDescent="0.2">
      <c r="C195" s="50"/>
      <c r="D195" s="50"/>
      <c r="E195" s="50"/>
    </row>
    <row r="196" spans="3:5" s="49" customFormat="1" x14ac:dyDescent="0.2">
      <c r="C196" s="50"/>
      <c r="D196" s="50"/>
      <c r="E196" s="50"/>
    </row>
    <row r="197" spans="3:5" s="49" customFormat="1" x14ac:dyDescent="0.2">
      <c r="C197" s="50"/>
      <c r="D197" s="50"/>
      <c r="E197" s="50"/>
    </row>
    <row r="198" spans="3:5" s="49" customFormat="1" x14ac:dyDescent="0.2">
      <c r="C198" s="50"/>
      <c r="D198" s="50"/>
      <c r="E198" s="50"/>
    </row>
    <row r="199" spans="3:5" s="49" customFormat="1" x14ac:dyDescent="0.2">
      <c r="C199" s="50"/>
      <c r="D199" s="50"/>
      <c r="E199" s="50"/>
    </row>
    <row r="200" spans="3:5" s="49" customFormat="1" x14ac:dyDescent="0.2">
      <c r="C200" s="50"/>
      <c r="D200" s="50"/>
      <c r="E200" s="50"/>
    </row>
    <row r="201" spans="3:5" s="49" customFormat="1" x14ac:dyDescent="0.2">
      <c r="C201" s="50"/>
      <c r="D201" s="50"/>
      <c r="E201" s="50"/>
    </row>
    <row r="202" spans="3:5" s="49" customFormat="1" x14ac:dyDescent="0.2">
      <c r="C202" s="50"/>
      <c r="D202" s="50"/>
      <c r="E202" s="50"/>
    </row>
    <row r="203" spans="3:5" s="49" customFormat="1" x14ac:dyDescent="0.2">
      <c r="C203" s="50"/>
      <c r="D203" s="50"/>
      <c r="E203" s="50"/>
    </row>
    <row r="204" spans="3:5" s="49" customFormat="1" x14ac:dyDescent="0.2">
      <c r="C204" s="50"/>
      <c r="D204" s="50"/>
      <c r="E204" s="50"/>
    </row>
    <row r="205" spans="3:5" s="49" customFormat="1" x14ac:dyDescent="0.2">
      <c r="C205" s="50"/>
      <c r="D205" s="50"/>
      <c r="E205" s="50"/>
    </row>
    <row r="206" spans="3:5" s="49" customFormat="1" x14ac:dyDescent="0.2">
      <c r="C206" s="50"/>
      <c r="D206" s="50"/>
      <c r="E206" s="50"/>
    </row>
    <row r="207" spans="3:5" s="49" customFormat="1" x14ac:dyDescent="0.2">
      <c r="C207" s="50"/>
      <c r="D207" s="50"/>
      <c r="E207" s="50"/>
    </row>
    <row r="208" spans="3:5" s="49" customFormat="1" x14ac:dyDescent="0.2">
      <c r="C208" s="50"/>
      <c r="D208" s="50"/>
      <c r="E208" s="50"/>
    </row>
    <row r="209" spans="3:5" s="49" customFormat="1" x14ac:dyDescent="0.2">
      <c r="C209" s="50"/>
      <c r="D209" s="50"/>
      <c r="E209" s="50"/>
    </row>
    <row r="210" spans="3:5" s="49" customFormat="1" x14ac:dyDescent="0.2">
      <c r="C210" s="50"/>
      <c r="D210" s="50"/>
      <c r="E210" s="50"/>
    </row>
    <row r="211" spans="3:5" s="49" customFormat="1" x14ac:dyDescent="0.2">
      <c r="C211" s="50"/>
      <c r="D211" s="50"/>
      <c r="E211" s="50"/>
    </row>
    <row r="212" spans="3:5" s="49" customFormat="1" x14ac:dyDescent="0.2">
      <c r="C212" s="50"/>
      <c r="D212" s="50"/>
      <c r="E212" s="50"/>
    </row>
    <row r="213" spans="3:5" s="49" customFormat="1" x14ac:dyDescent="0.2">
      <c r="C213" s="50"/>
      <c r="D213" s="50"/>
      <c r="E213" s="50"/>
    </row>
    <row r="214" spans="3:5" s="49" customFormat="1" x14ac:dyDescent="0.2">
      <c r="C214" s="50"/>
      <c r="D214" s="50"/>
      <c r="E214" s="50"/>
    </row>
    <row r="215" spans="3:5" s="49" customFormat="1" x14ac:dyDescent="0.2">
      <c r="C215" s="50"/>
      <c r="D215" s="50"/>
      <c r="E215" s="50"/>
    </row>
    <row r="216" spans="3:5" s="49" customFormat="1" x14ac:dyDescent="0.2">
      <c r="C216" s="50"/>
      <c r="D216" s="50"/>
      <c r="E216" s="50"/>
    </row>
    <row r="217" spans="3:5" s="49" customFormat="1" x14ac:dyDescent="0.2">
      <c r="C217" s="50"/>
      <c r="D217" s="50"/>
      <c r="E217" s="50"/>
    </row>
    <row r="218" spans="3:5" s="49" customFormat="1" x14ac:dyDescent="0.2">
      <c r="C218" s="50"/>
      <c r="D218" s="50"/>
      <c r="E218" s="50"/>
    </row>
    <row r="219" spans="3:5" s="49" customFormat="1" x14ac:dyDescent="0.2">
      <c r="C219" s="50"/>
      <c r="D219" s="50"/>
      <c r="E219" s="50"/>
    </row>
    <row r="220" spans="3:5" s="49" customFormat="1" x14ac:dyDescent="0.2">
      <c r="C220" s="50"/>
      <c r="D220" s="50"/>
      <c r="E220" s="50"/>
    </row>
    <row r="221" spans="3:5" s="49" customFormat="1" x14ac:dyDescent="0.2">
      <c r="C221" s="50"/>
      <c r="D221" s="50"/>
      <c r="E221" s="50"/>
    </row>
    <row r="222" spans="3:5" s="49" customFormat="1" x14ac:dyDescent="0.2">
      <c r="C222" s="50"/>
      <c r="D222" s="50"/>
      <c r="E222" s="50"/>
    </row>
    <row r="223" spans="3:5" s="49" customFormat="1" x14ac:dyDescent="0.2">
      <c r="C223" s="50"/>
      <c r="D223" s="50"/>
      <c r="E223" s="50"/>
    </row>
    <row r="224" spans="3:5" s="49" customFormat="1" x14ac:dyDescent="0.2">
      <c r="C224" s="50"/>
      <c r="D224" s="50"/>
      <c r="E224" s="50"/>
    </row>
    <row r="225" spans="3:5" s="49" customFormat="1" x14ac:dyDescent="0.2">
      <c r="C225" s="50"/>
      <c r="D225" s="50"/>
      <c r="E225" s="50"/>
    </row>
    <row r="226" spans="3:5" s="49" customFormat="1" x14ac:dyDescent="0.2">
      <c r="C226" s="50"/>
      <c r="D226" s="50"/>
      <c r="E226" s="50"/>
    </row>
    <row r="227" spans="3:5" s="49" customFormat="1" x14ac:dyDescent="0.2">
      <c r="C227" s="50"/>
      <c r="D227" s="50"/>
      <c r="E227" s="50"/>
    </row>
    <row r="228" spans="3:5" s="49" customFormat="1" x14ac:dyDescent="0.2">
      <c r="C228" s="50"/>
      <c r="D228" s="50"/>
      <c r="E228" s="50"/>
    </row>
    <row r="229" spans="3:5" s="49" customFormat="1" x14ac:dyDescent="0.2">
      <c r="C229" s="50"/>
      <c r="D229" s="50"/>
      <c r="E229" s="50"/>
    </row>
    <row r="230" spans="3:5" s="49" customFormat="1" x14ac:dyDescent="0.2">
      <c r="C230" s="50"/>
      <c r="D230" s="50"/>
      <c r="E230" s="50"/>
    </row>
    <row r="231" spans="3:5" s="49" customFormat="1" x14ac:dyDescent="0.2">
      <c r="C231" s="50"/>
      <c r="D231" s="50"/>
      <c r="E231" s="50"/>
    </row>
    <row r="232" spans="3:5" s="49" customFormat="1" x14ac:dyDescent="0.2">
      <c r="C232" s="50"/>
      <c r="D232" s="50"/>
      <c r="E232" s="50"/>
    </row>
    <row r="233" spans="3:5" s="49" customFormat="1" x14ac:dyDescent="0.2">
      <c r="C233" s="50"/>
      <c r="D233" s="50"/>
      <c r="E233" s="50"/>
    </row>
    <row r="234" spans="3:5" s="49" customFormat="1" x14ac:dyDescent="0.2">
      <c r="C234" s="50"/>
      <c r="D234" s="50"/>
      <c r="E234" s="50"/>
    </row>
    <row r="235" spans="3:5" s="49" customFormat="1" x14ac:dyDescent="0.2">
      <c r="C235" s="50"/>
      <c r="D235" s="50"/>
      <c r="E235" s="50"/>
    </row>
    <row r="236" spans="3:5" s="49" customFormat="1" x14ac:dyDescent="0.2">
      <c r="C236" s="50"/>
      <c r="D236" s="50"/>
      <c r="E236" s="50"/>
    </row>
    <row r="237" spans="3:5" s="49" customFormat="1" x14ac:dyDescent="0.2">
      <c r="C237" s="50"/>
      <c r="D237" s="50"/>
      <c r="E237" s="50"/>
    </row>
    <row r="238" spans="3:5" s="49" customFormat="1" x14ac:dyDescent="0.2">
      <c r="C238" s="50"/>
      <c r="D238" s="50"/>
      <c r="E238" s="50"/>
    </row>
    <row r="239" spans="3:5" s="49" customFormat="1" x14ac:dyDescent="0.2">
      <c r="C239" s="50"/>
      <c r="D239" s="50"/>
      <c r="E239" s="50"/>
    </row>
    <row r="240" spans="3:5" s="49" customFormat="1" x14ac:dyDescent="0.2">
      <c r="C240" s="50"/>
      <c r="D240" s="50"/>
      <c r="E240" s="50"/>
    </row>
    <row r="241" spans="3:5" s="49" customFormat="1" x14ac:dyDescent="0.2">
      <c r="C241" s="50"/>
      <c r="D241" s="50"/>
      <c r="E241" s="50"/>
    </row>
    <row r="242" spans="3:5" s="49" customFormat="1" x14ac:dyDescent="0.2">
      <c r="C242" s="50"/>
      <c r="D242" s="50"/>
      <c r="E242" s="50"/>
    </row>
    <row r="243" spans="3:5" s="49" customFormat="1" x14ac:dyDescent="0.2">
      <c r="C243" s="50"/>
      <c r="D243" s="50"/>
      <c r="E243" s="50"/>
    </row>
    <row r="244" spans="3:5" s="49" customFormat="1" x14ac:dyDescent="0.2">
      <c r="C244" s="50"/>
      <c r="D244" s="50"/>
      <c r="E244" s="50"/>
    </row>
    <row r="245" spans="3:5" s="49" customFormat="1" x14ac:dyDescent="0.2">
      <c r="C245" s="50"/>
      <c r="D245" s="50"/>
      <c r="E245" s="50"/>
    </row>
    <row r="246" spans="3:5" s="49" customFormat="1" x14ac:dyDescent="0.2">
      <c r="C246" s="50"/>
      <c r="D246" s="50"/>
      <c r="E246" s="50"/>
    </row>
    <row r="247" spans="3:5" s="49" customFormat="1" x14ac:dyDescent="0.2">
      <c r="C247" s="50"/>
      <c r="D247" s="50"/>
      <c r="E247" s="50"/>
    </row>
    <row r="248" spans="3:5" s="49" customFormat="1" x14ac:dyDescent="0.2">
      <c r="C248" s="50"/>
      <c r="D248" s="50"/>
      <c r="E248" s="50"/>
    </row>
    <row r="249" spans="3:5" s="49" customFormat="1" x14ac:dyDescent="0.2">
      <c r="C249" s="50"/>
      <c r="D249" s="50"/>
      <c r="E249" s="50"/>
    </row>
    <row r="250" spans="3:5" s="49" customFormat="1" x14ac:dyDescent="0.2">
      <c r="C250" s="50"/>
      <c r="D250" s="50"/>
      <c r="E250" s="50"/>
    </row>
    <row r="251" spans="3:5" s="49" customFormat="1" x14ac:dyDescent="0.2">
      <c r="C251" s="50"/>
      <c r="D251" s="50"/>
      <c r="E251" s="50"/>
    </row>
    <row r="252" spans="3:5" s="49" customFormat="1" x14ac:dyDescent="0.2">
      <c r="C252" s="50"/>
      <c r="D252" s="50"/>
      <c r="E252" s="50"/>
    </row>
    <row r="253" spans="3:5" s="49" customFormat="1" x14ac:dyDescent="0.2">
      <c r="C253" s="50"/>
      <c r="D253" s="50"/>
      <c r="E253" s="50"/>
    </row>
    <row r="254" spans="3:5" s="49" customFormat="1" x14ac:dyDescent="0.2">
      <c r="C254" s="50"/>
      <c r="D254" s="50"/>
      <c r="E254" s="50"/>
    </row>
    <row r="255" spans="3:5" s="49" customFormat="1" x14ac:dyDescent="0.2">
      <c r="C255" s="50"/>
      <c r="D255" s="50"/>
      <c r="E255" s="50"/>
    </row>
    <row r="256" spans="3:5" s="49" customFormat="1" x14ac:dyDescent="0.2">
      <c r="C256" s="50"/>
      <c r="D256" s="50"/>
      <c r="E256" s="50"/>
    </row>
    <row r="257" spans="3:5" s="49" customFormat="1" x14ac:dyDescent="0.2">
      <c r="C257" s="50"/>
      <c r="D257" s="50"/>
      <c r="E257" s="50"/>
    </row>
    <row r="258" spans="3:5" s="49" customFormat="1" x14ac:dyDescent="0.2">
      <c r="C258" s="50"/>
      <c r="D258" s="50"/>
      <c r="E258" s="50"/>
    </row>
    <row r="259" spans="3:5" s="49" customFormat="1" x14ac:dyDescent="0.2">
      <c r="C259" s="50"/>
      <c r="D259" s="50"/>
      <c r="E259" s="50"/>
    </row>
    <row r="260" spans="3:5" s="49" customFormat="1" x14ac:dyDescent="0.2">
      <c r="C260" s="50"/>
      <c r="D260" s="50"/>
      <c r="E260" s="50"/>
    </row>
    <row r="261" spans="3:5" s="49" customFormat="1" x14ac:dyDescent="0.2">
      <c r="C261" s="50"/>
      <c r="D261" s="50"/>
      <c r="E261" s="50"/>
    </row>
    <row r="262" spans="3:5" s="49" customFormat="1" x14ac:dyDescent="0.2">
      <c r="C262" s="50"/>
      <c r="D262" s="50"/>
      <c r="E262" s="50"/>
    </row>
    <row r="263" spans="3:5" s="49" customFormat="1" x14ac:dyDescent="0.2">
      <c r="C263" s="50"/>
      <c r="D263" s="50"/>
      <c r="E263" s="50"/>
    </row>
    <row r="264" spans="3:5" s="49" customFormat="1" x14ac:dyDescent="0.2">
      <c r="C264" s="50"/>
      <c r="D264" s="50"/>
      <c r="E264" s="50"/>
    </row>
    <row r="265" spans="3:5" s="49" customFormat="1" x14ac:dyDescent="0.2">
      <c r="C265" s="50"/>
      <c r="D265" s="50"/>
      <c r="E265" s="50"/>
    </row>
    <row r="266" spans="3:5" s="49" customFormat="1" x14ac:dyDescent="0.2">
      <c r="C266" s="50"/>
      <c r="D266" s="50"/>
      <c r="E266" s="50"/>
    </row>
    <row r="267" spans="3:5" s="49" customFormat="1" x14ac:dyDescent="0.2">
      <c r="C267" s="50"/>
      <c r="D267" s="50"/>
      <c r="E267" s="50"/>
    </row>
    <row r="268" spans="3:5" s="49" customFormat="1" x14ac:dyDescent="0.2">
      <c r="C268" s="50"/>
      <c r="D268" s="50"/>
      <c r="E268" s="50"/>
    </row>
    <row r="269" spans="3:5" s="49" customFormat="1" x14ac:dyDescent="0.2">
      <c r="C269" s="50"/>
      <c r="D269" s="50"/>
      <c r="E269" s="50"/>
    </row>
    <row r="270" spans="3:5" s="49" customFormat="1" x14ac:dyDescent="0.2">
      <c r="C270" s="50"/>
      <c r="D270" s="50"/>
      <c r="E270" s="50"/>
    </row>
    <row r="271" spans="3:5" s="49" customFormat="1" x14ac:dyDescent="0.2">
      <c r="C271" s="50"/>
      <c r="D271" s="50"/>
      <c r="E271" s="50"/>
    </row>
    <row r="272" spans="3:5" s="49" customFormat="1" x14ac:dyDescent="0.2">
      <c r="C272" s="50"/>
      <c r="D272" s="50"/>
      <c r="E272" s="50"/>
    </row>
    <row r="273" spans="3:5" s="49" customFormat="1" x14ac:dyDescent="0.2">
      <c r="C273" s="50"/>
      <c r="D273" s="50"/>
      <c r="E273" s="50"/>
    </row>
    <row r="274" spans="3:5" s="49" customFormat="1" x14ac:dyDescent="0.2">
      <c r="C274" s="50"/>
      <c r="D274" s="50"/>
      <c r="E274" s="50"/>
    </row>
    <row r="275" spans="3:5" s="49" customFormat="1" x14ac:dyDescent="0.2">
      <c r="C275" s="50"/>
      <c r="D275" s="50"/>
      <c r="E275" s="50"/>
    </row>
    <row r="276" spans="3:5" s="49" customFormat="1" x14ac:dyDescent="0.2">
      <c r="C276" s="50"/>
      <c r="D276" s="50"/>
      <c r="E276" s="50"/>
    </row>
    <row r="277" spans="3:5" s="49" customFormat="1" x14ac:dyDescent="0.2">
      <c r="C277" s="50"/>
      <c r="D277" s="50"/>
      <c r="E277" s="50"/>
    </row>
    <row r="278" spans="3:5" s="49" customFormat="1" x14ac:dyDescent="0.2">
      <c r="C278" s="50"/>
      <c r="D278" s="50"/>
      <c r="E278" s="50"/>
    </row>
    <row r="279" spans="3:5" s="49" customFormat="1" x14ac:dyDescent="0.2">
      <c r="C279" s="50"/>
      <c r="D279" s="50"/>
      <c r="E279" s="50"/>
    </row>
    <row r="280" spans="3:5" s="49" customFormat="1" x14ac:dyDescent="0.2">
      <c r="C280" s="50"/>
      <c r="D280" s="50"/>
      <c r="E280" s="50"/>
    </row>
    <row r="281" spans="3:5" s="49" customFormat="1" x14ac:dyDescent="0.2">
      <c r="C281" s="50"/>
      <c r="D281" s="50"/>
      <c r="E281" s="50"/>
    </row>
    <row r="282" spans="3:5" s="49" customFormat="1" x14ac:dyDescent="0.2">
      <c r="C282" s="50"/>
      <c r="D282" s="50"/>
      <c r="E282" s="50"/>
    </row>
    <row r="283" spans="3:5" s="49" customFormat="1" x14ac:dyDescent="0.2">
      <c r="C283" s="50"/>
      <c r="D283" s="50"/>
      <c r="E283" s="50"/>
    </row>
    <row r="284" spans="3:5" s="49" customFormat="1" x14ac:dyDescent="0.2">
      <c r="C284" s="50"/>
      <c r="D284" s="50"/>
      <c r="E284" s="50"/>
    </row>
    <row r="285" spans="3:5" s="49" customFormat="1" x14ac:dyDescent="0.2">
      <c r="C285" s="50"/>
      <c r="D285" s="50"/>
      <c r="E285" s="50"/>
    </row>
    <row r="286" spans="3:5" s="49" customFormat="1" x14ac:dyDescent="0.2">
      <c r="C286" s="50"/>
      <c r="D286" s="50"/>
      <c r="E286" s="50"/>
    </row>
    <row r="287" spans="3:5" s="49" customFormat="1" x14ac:dyDescent="0.2">
      <c r="C287" s="50"/>
      <c r="D287" s="50"/>
      <c r="E287" s="50"/>
    </row>
    <row r="288" spans="3:5" s="49" customFormat="1" x14ac:dyDescent="0.2">
      <c r="C288" s="50"/>
      <c r="D288" s="50"/>
      <c r="E288" s="50"/>
    </row>
    <row r="289" spans="3:5" s="49" customFormat="1" x14ac:dyDescent="0.2">
      <c r="C289" s="50"/>
      <c r="D289" s="50"/>
      <c r="E289" s="50"/>
    </row>
    <row r="290" spans="3:5" s="49" customFormat="1" x14ac:dyDescent="0.2">
      <c r="C290" s="50"/>
      <c r="D290" s="50"/>
      <c r="E290" s="50"/>
    </row>
    <row r="291" spans="3:5" s="49" customFormat="1" x14ac:dyDescent="0.2">
      <c r="C291" s="50"/>
      <c r="D291" s="50"/>
      <c r="E291" s="50"/>
    </row>
    <row r="292" spans="3:5" s="49" customFormat="1" x14ac:dyDescent="0.2">
      <c r="C292" s="50"/>
      <c r="D292" s="50"/>
      <c r="E292" s="50"/>
    </row>
    <row r="293" spans="3:5" s="49" customFormat="1" x14ac:dyDescent="0.2">
      <c r="C293" s="50"/>
      <c r="D293" s="50"/>
      <c r="E293" s="50"/>
    </row>
    <row r="294" spans="3:5" s="49" customFormat="1" x14ac:dyDescent="0.2">
      <c r="C294" s="50"/>
      <c r="D294" s="50"/>
      <c r="E294" s="50"/>
    </row>
    <row r="295" spans="3:5" s="49" customFormat="1" x14ac:dyDescent="0.2">
      <c r="C295" s="50"/>
      <c r="D295" s="50"/>
      <c r="E295" s="50"/>
    </row>
    <row r="296" spans="3:5" s="49" customFormat="1" x14ac:dyDescent="0.2">
      <c r="C296" s="50"/>
      <c r="D296" s="50"/>
      <c r="E296" s="50"/>
    </row>
    <row r="297" spans="3:5" s="49" customFormat="1" x14ac:dyDescent="0.2">
      <c r="C297" s="50"/>
      <c r="D297" s="50"/>
      <c r="E297" s="50"/>
    </row>
    <row r="298" spans="3:5" s="49" customFormat="1" x14ac:dyDescent="0.2">
      <c r="C298" s="50"/>
      <c r="D298" s="50"/>
      <c r="E298" s="50"/>
    </row>
    <row r="299" spans="3:5" s="49" customFormat="1" x14ac:dyDescent="0.2">
      <c r="C299" s="50"/>
      <c r="D299" s="50"/>
      <c r="E299" s="50"/>
    </row>
    <row r="300" spans="3:5" s="49" customFormat="1" x14ac:dyDescent="0.2">
      <c r="C300" s="50"/>
      <c r="D300" s="50"/>
      <c r="E300" s="50"/>
    </row>
    <row r="301" spans="3:5" s="49" customFormat="1" x14ac:dyDescent="0.2">
      <c r="C301" s="50"/>
      <c r="D301" s="50"/>
      <c r="E301" s="50"/>
    </row>
    <row r="302" spans="3:5" s="49" customFormat="1" x14ac:dyDescent="0.2">
      <c r="C302" s="50"/>
      <c r="D302" s="50"/>
      <c r="E302" s="50"/>
    </row>
    <row r="303" spans="3:5" s="49" customFormat="1" x14ac:dyDescent="0.2">
      <c r="C303" s="50"/>
      <c r="D303" s="50"/>
      <c r="E303" s="50"/>
    </row>
    <row r="304" spans="3:5" s="49" customFormat="1" x14ac:dyDescent="0.2">
      <c r="C304" s="50"/>
      <c r="D304" s="50"/>
      <c r="E304" s="50"/>
    </row>
    <row r="305" spans="3:5" s="49" customFormat="1" x14ac:dyDescent="0.2">
      <c r="C305" s="50"/>
      <c r="D305" s="50"/>
      <c r="E305" s="50"/>
    </row>
    <row r="306" spans="3:5" s="49" customFormat="1" x14ac:dyDescent="0.2">
      <c r="C306" s="50"/>
      <c r="D306" s="50"/>
      <c r="E306" s="50"/>
    </row>
    <row r="307" spans="3:5" s="49" customFormat="1" x14ac:dyDescent="0.2">
      <c r="C307" s="50"/>
      <c r="D307" s="50"/>
      <c r="E307" s="50"/>
    </row>
    <row r="308" spans="3:5" s="49" customFormat="1" x14ac:dyDescent="0.2">
      <c r="C308" s="50"/>
      <c r="D308" s="50"/>
      <c r="E308" s="50"/>
    </row>
    <row r="309" spans="3:5" s="49" customFormat="1" x14ac:dyDescent="0.2">
      <c r="C309" s="50"/>
      <c r="D309" s="50"/>
      <c r="E309" s="50"/>
    </row>
    <row r="310" spans="3:5" s="49" customFormat="1" x14ac:dyDescent="0.2">
      <c r="C310" s="50"/>
      <c r="D310" s="50"/>
      <c r="E310" s="50"/>
    </row>
    <row r="311" spans="3:5" s="49" customFormat="1" x14ac:dyDescent="0.2">
      <c r="C311" s="50"/>
      <c r="D311" s="50"/>
      <c r="E311" s="50"/>
    </row>
    <row r="312" spans="3:5" s="49" customFormat="1" x14ac:dyDescent="0.2">
      <c r="C312" s="50"/>
      <c r="D312" s="50"/>
      <c r="E312" s="50"/>
    </row>
    <row r="313" spans="3:5" s="49" customFormat="1" x14ac:dyDescent="0.2">
      <c r="C313" s="50"/>
      <c r="D313" s="50"/>
      <c r="E313" s="50"/>
    </row>
    <row r="314" spans="3:5" s="49" customFormat="1" x14ac:dyDescent="0.2">
      <c r="C314" s="50"/>
      <c r="D314" s="50"/>
      <c r="E314" s="50"/>
    </row>
    <row r="315" spans="3:5" s="49" customFormat="1" x14ac:dyDescent="0.2">
      <c r="C315" s="50"/>
      <c r="D315" s="50"/>
      <c r="E315" s="50"/>
    </row>
    <row r="316" spans="3:5" s="49" customFormat="1" x14ac:dyDescent="0.2">
      <c r="C316" s="50"/>
      <c r="D316" s="50"/>
      <c r="E316" s="50"/>
    </row>
    <row r="317" spans="3:5" s="49" customFormat="1" x14ac:dyDescent="0.2">
      <c r="C317" s="50"/>
      <c r="D317" s="50"/>
      <c r="E317" s="50"/>
    </row>
    <row r="318" spans="3:5" s="49" customFormat="1" x14ac:dyDescent="0.2">
      <c r="C318" s="50"/>
      <c r="D318" s="50"/>
      <c r="E318" s="50"/>
    </row>
    <row r="319" spans="3:5" s="49" customFormat="1" x14ac:dyDescent="0.2">
      <c r="C319" s="50"/>
      <c r="D319" s="50"/>
      <c r="E319" s="50"/>
    </row>
    <row r="320" spans="3:5" s="49" customFormat="1" x14ac:dyDescent="0.2">
      <c r="C320" s="50"/>
      <c r="D320" s="50"/>
      <c r="E320" s="50"/>
    </row>
    <row r="321" spans="3:5" s="49" customFormat="1" x14ac:dyDescent="0.2">
      <c r="C321" s="50"/>
      <c r="D321" s="50"/>
      <c r="E321" s="50"/>
    </row>
    <row r="322" spans="3:5" s="49" customFormat="1" x14ac:dyDescent="0.2">
      <c r="C322" s="50"/>
      <c r="D322" s="50"/>
      <c r="E322" s="50"/>
    </row>
    <row r="323" spans="3:5" s="49" customFormat="1" x14ac:dyDescent="0.2">
      <c r="C323" s="50"/>
      <c r="D323" s="50"/>
      <c r="E323" s="50"/>
    </row>
    <row r="324" spans="3:5" s="49" customFormat="1" x14ac:dyDescent="0.2">
      <c r="C324" s="50"/>
      <c r="D324" s="50"/>
      <c r="E324" s="50"/>
    </row>
    <row r="325" spans="3:5" s="49" customFormat="1" x14ac:dyDescent="0.2">
      <c r="C325" s="50"/>
      <c r="D325" s="50"/>
      <c r="E325" s="50"/>
    </row>
    <row r="326" spans="3:5" s="49" customFormat="1" x14ac:dyDescent="0.2">
      <c r="C326" s="50"/>
      <c r="D326" s="50"/>
      <c r="E326" s="50"/>
    </row>
    <row r="327" spans="3:5" s="49" customFormat="1" x14ac:dyDescent="0.2">
      <c r="C327" s="50"/>
      <c r="D327" s="50"/>
      <c r="E327" s="50"/>
    </row>
    <row r="328" spans="3:5" s="49" customFormat="1" x14ac:dyDescent="0.2">
      <c r="C328" s="50"/>
      <c r="D328" s="50"/>
      <c r="E328" s="50"/>
    </row>
    <row r="329" spans="3:5" s="49" customFormat="1" x14ac:dyDescent="0.2">
      <c r="C329" s="50"/>
      <c r="D329" s="50"/>
      <c r="E329" s="50"/>
    </row>
    <row r="330" spans="3:5" s="49" customFormat="1" x14ac:dyDescent="0.2">
      <c r="C330" s="50"/>
      <c r="D330" s="50"/>
      <c r="E330" s="50"/>
    </row>
    <row r="331" spans="3:5" s="49" customFormat="1" x14ac:dyDescent="0.2">
      <c r="C331" s="50"/>
      <c r="D331" s="50"/>
      <c r="E331" s="50"/>
    </row>
    <row r="332" spans="3:5" s="49" customFormat="1" x14ac:dyDescent="0.2">
      <c r="C332" s="50"/>
      <c r="D332" s="50"/>
      <c r="E332" s="50"/>
    </row>
    <row r="333" spans="3:5" s="49" customFormat="1" x14ac:dyDescent="0.2">
      <c r="C333" s="50"/>
      <c r="D333" s="50"/>
      <c r="E333" s="50"/>
    </row>
    <row r="334" spans="3:5" s="49" customFormat="1" x14ac:dyDescent="0.2">
      <c r="C334" s="50"/>
      <c r="D334" s="50"/>
      <c r="E334" s="50"/>
    </row>
    <row r="335" spans="3:5" s="49" customFormat="1" x14ac:dyDescent="0.2">
      <c r="C335" s="50"/>
      <c r="D335" s="50"/>
      <c r="E335" s="50"/>
    </row>
    <row r="336" spans="3:5" s="49" customFormat="1" x14ac:dyDescent="0.2">
      <c r="C336" s="50"/>
      <c r="D336" s="50"/>
      <c r="E336" s="50"/>
    </row>
    <row r="337" spans="3:5" s="49" customFormat="1" x14ac:dyDescent="0.2">
      <c r="C337" s="50"/>
      <c r="D337" s="50"/>
      <c r="E337" s="50"/>
    </row>
    <row r="338" spans="3:5" s="49" customFormat="1" x14ac:dyDescent="0.2">
      <c r="C338" s="50"/>
      <c r="D338" s="50"/>
      <c r="E338" s="50"/>
    </row>
    <row r="339" spans="3:5" s="49" customFormat="1" x14ac:dyDescent="0.2">
      <c r="C339" s="50"/>
      <c r="D339" s="50"/>
      <c r="E339" s="50"/>
    </row>
    <row r="340" spans="3:5" s="49" customFormat="1" x14ac:dyDescent="0.2">
      <c r="C340" s="50"/>
      <c r="D340" s="50"/>
      <c r="E340" s="50"/>
    </row>
    <row r="341" spans="3:5" s="49" customFormat="1" x14ac:dyDescent="0.2">
      <c r="C341" s="50"/>
      <c r="D341" s="50"/>
      <c r="E341" s="50"/>
    </row>
    <row r="342" spans="3:5" s="49" customFormat="1" x14ac:dyDescent="0.2">
      <c r="C342" s="50"/>
      <c r="D342" s="50"/>
      <c r="E342" s="50"/>
    </row>
    <row r="343" spans="3:5" s="49" customFormat="1" x14ac:dyDescent="0.2">
      <c r="C343" s="50"/>
      <c r="D343" s="50"/>
      <c r="E343" s="50"/>
    </row>
    <row r="344" spans="3:5" s="49" customFormat="1" x14ac:dyDescent="0.2">
      <c r="C344" s="50"/>
      <c r="D344" s="50"/>
      <c r="E344" s="50"/>
    </row>
    <row r="345" spans="3:5" s="49" customFormat="1" x14ac:dyDescent="0.2">
      <c r="C345" s="50"/>
      <c r="D345" s="50"/>
      <c r="E345" s="50"/>
    </row>
    <row r="346" spans="3:5" s="49" customFormat="1" x14ac:dyDescent="0.2">
      <c r="C346" s="50"/>
      <c r="D346" s="50"/>
      <c r="E346" s="50"/>
    </row>
    <row r="347" spans="3:5" s="49" customFormat="1" x14ac:dyDescent="0.2">
      <c r="C347" s="50"/>
      <c r="D347" s="50"/>
      <c r="E347" s="50"/>
    </row>
    <row r="348" spans="3:5" s="49" customFormat="1" x14ac:dyDescent="0.2">
      <c r="C348" s="50"/>
      <c r="D348" s="50"/>
      <c r="E348" s="50"/>
    </row>
    <row r="349" spans="3:5" s="49" customFormat="1" x14ac:dyDescent="0.2">
      <c r="C349" s="50"/>
      <c r="D349" s="50"/>
      <c r="E349" s="50"/>
    </row>
    <row r="350" spans="3:5" s="49" customFormat="1" x14ac:dyDescent="0.2">
      <c r="C350" s="50"/>
      <c r="D350" s="50"/>
      <c r="E350" s="50"/>
    </row>
    <row r="351" spans="3:5" s="49" customFormat="1" x14ac:dyDescent="0.2">
      <c r="C351" s="50"/>
      <c r="D351" s="50"/>
      <c r="E351" s="50"/>
    </row>
    <row r="352" spans="3:5" s="49" customFormat="1" x14ac:dyDescent="0.2">
      <c r="C352" s="50"/>
      <c r="D352" s="50"/>
      <c r="E352" s="50"/>
    </row>
    <row r="353" spans="3:5" s="49" customFormat="1" x14ac:dyDescent="0.2">
      <c r="C353" s="50"/>
      <c r="D353" s="50"/>
      <c r="E353" s="50"/>
    </row>
    <row r="354" spans="3:5" s="49" customFormat="1" x14ac:dyDescent="0.2">
      <c r="C354" s="50"/>
      <c r="D354" s="50"/>
      <c r="E354" s="50"/>
    </row>
    <row r="355" spans="3:5" s="49" customFormat="1" x14ac:dyDescent="0.2">
      <c r="C355" s="50"/>
      <c r="D355" s="50"/>
      <c r="E355" s="50"/>
    </row>
    <row r="356" spans="3:5" s="49" customFormat="1" x14ac:dyDescent="0.2">
      <c r="C356" s="50"/>
      <c r="D356" s="50"/>
      <c r="E356" s="50"/>
    </row>
    <row r="357" spans="3:5" s="49" customFormat="1" x14ac:dyDescent="0.2">
      <c r="C357" s="50"/>
      <c r="D357" s="50"/>
      <c r="E357" s="50"/>
    </row>
    <row r="358" spans="3:5" s="49" customFormat="1" x14ac:dyDescent="0.2">
      <c r="C358" s="50"/>
      <c r="D358" s="50"/>
      <c r="E358" s="50"/>
    </row>
    <row r="359" spans="3:5" s="49" customFormat="1" x14ac:dyDescent="0.2">
      <c r="C359" s="50"/>
      <c r="D359" s="50"/>
      <c r="E359" s="50"/>
    </row>
    <row r="360" spans="3:5" s="49" customFormat="1" x14ac:dyDescent="0.2">
      <c r="C360" s="50"/>
      <c r="D360" s="50"/>
      <c r="E360" s="50"/>
    </row>
    <row r="361" spans="3:5" s="49" customFormat="1" x14ac:dyDescent="0.2">
      <c r="C361" s="50"/>
      <c r="D361" s="50"/>
      <c r="E361" s="50"/>
    </row>
    <row r="362" spans="3:5" s="49" customFormat="1" x14ac:dyDescent="0.2">
      <c r="C362" s="50"/>
      <c r="D362" s="50"/>
      <c r="E362" s="50"/>
    </row>
    <row r="363" spans="3:5" s="49" customFormat="1" x14ac:dyDescent="0.2">
      <c r="C363" s="50"/>
      <c r="D363" s="50"/>
      <c r="E363" s="50"/>
    </row>
    <row r="364" spans="3:5" s="49" customFormat="1" x14ac:dyDescent="0.2">
      <c r="C364" s="50"/>
      <c r="D364" s="50"/>
      <c r="E364" s="50"/>
    </row>
    <row r="365" spans="3:5" s="49" customFormat="1" x14ac:dyDescent="0.2">
      <c r="C365" s="50"/>
      <c r="D365" s="50"/>
      <c r="E365" s="50"/>
    </row>
    <row r="366" spans="3:5" s="49" customFormat="1" x14ac:dyDescent="0.2">
      <c r="C366" s="50"/>
      <c r="D366" s="50"/>
      <c r="E366" s="50"/>
    </row>
    <row r="367" spans="3:5" s="49" customFormat="1" x14ac:dyDescent="0.2">
      <c r="C367" s="50"/>
      <c r="D367" s="50"/>
      <c r="E367" s="50"/>
    </row>
    <row r="368" spans="3:5" s="49" customFormat="1" x14ac:dyDescent="0.2">
      <c r="C368" s="50"/>
      <c r="D368" s="50"/>
      <c r="E368" s="50"/>
    </row>
    <row r="369" spans="3:5" s="49" customFormat="1" x14ac:dyDescent="0.2">
      <c r="C369" s="50"/>
      <c r="D369" s="50"/>
      <c r="E369" s="50"/>
    </row>
    <row r="370" spans="3:5" s="49" customFormat="1" x14ac:dyDescent="0.2">
      <c r="C370" s="50"/>
      <c r="D370" s="50"/>
      <c r="E370" s="50"/>
    </row>
    <row r="371" spans="3:5" s="49" customFormat="1" x14ac:dyDescent="0.2">
      <c r="C371" s="50"/>
      <c r="D371" s="50"/>
      <c r="E371" s="50"/>
    </row>
    <row r="372" spans="3:5" s="49" customFormat="1" x14ac:dyDescent="0.2">
      <c r="C372" s="50"/>
      <c r="D372" s="50"/>
      <c r="E372" s="50"/>
    </row>
    <row r="373" spans="3:5" s="49" customFormat="1" x14ac:dyDescent="0.2">
      <c r="C373" s="50"/>
      <c r="D373" s="50"/>
      <c r="E373" s="50"/>
    </row>
    <row r="374" spans="3:5" s="49" customFormat="1" x14ac:dyDescent="0.2">
      <c r="C374" s="50"/>
      <c r="D374" s="50"/>
      <c r="E374" s="50"/>
    </row>
    <row r="375" spans="3:5" s="49" customFormat="1" x14ac:dyDescent="0.2">
      <c r="C375" s="50"/>
      <c r="D375" s="50"/>
      <c r="E375" s="50"/>
    </row>
    <row r="376" spans="3:5" s="49" customFormat="1" x14ac:dyDescent="0.2">
      <c r="C376" s="50"/>
      <c r="D376" s="50"/>
      <c r="E376" s="50"/>
    </row>
    <row r="377" spans="3:5" s="49" customFormat="1" x14ac:dyDescent="0.2">
      <c r="C377" s="50"/>
      <c r="D377" s="50"/>
      <c r="E377" s="50"/>
    </row>
    <row r="378" spans="3:5" s="49" customFormat="1" x14ac:dyDescent="0.2">
      <c r="C378" s="50"/>
      <c r="D378" s="50"/>
      <c r="E378" s="50"/>
    </row>
    <row r="379" spans="3:5" s="49" customFormat="1" x14ac:dyDescent="0.2">
      <c r="C379" s="50"/>
      <c r="D379" s="50"/>
      <c r="E379" s="50"/>
    </row>
    <row r="380" spans="3:5" s="49" customFormat="1" x14ac:dyDescent="0.2">
      <c r="C380" s="50"/>
      <c r="D380" s="50"/>
      <c r="E380" s="50"/>
    </row>
    <row r="381" spans="3:5" s="49" customFormat="1" x14ac:dyDescent="0.2">
      <c r="C381" s="50"/>
      <c r="D381" s="50"/>
      <c r="E381" s="50"/>
    </row>
    <row r="382" spans="3:5" s="49" customFormat="1" x14ac:dyDescent="0.2">
      <c r="C382" s="50"/>
      <c r="D382" s="50"/>
      <c r="E382" s="50"/>
    </row>
    <row r="383" spans="3:5" s="49" customFormat="1" x14ac:dyDescent="0.2">
      <c r="C383" s="50"/>
      <c r="D383" s="50"/>
      <c r="E383" s="50"/>
    </row>
    <row r="384" spans="3:5" s="49" customFormat="1" x14ac:dyDescent="0.2">
      <c r="C384" s="50"/>
      <c r="D384" s="50"/>
      <c r="E384" s="50"/>
    </row>
    <row r="385" spans="3:5" s="49" customFormat="1" x14ac:dyDescent="0.2">
      <c r="C385" s="50"/>
      <c r="D385" s="50"/>
      <c r="E385" s="50"/>
    </row>
    <row r="386" spans="3:5" s="49" customFormat="1" x14ac:dyDescent="0.2">
      <c r="C386" s="50"/>
      <c r="D386" s="50"/>
      <c r="E386" s="50"/>
    </row>
    <row r="387" spans="3:5" s="49" customFormat="1" x14ac:dyDescent="0.2">
      <c r="C387" s="50"/>
      <c r="D387" s="50"/>
      <c r="E387" s="50"/>
    </row>
    <row r="388" spans="3:5" s="49" customFormat="1" x14ac:dyDescent="0.2">
      <c r="C388" s="50"/>
      <c r="D388" s="50"/>
      <c r="E388" s="50"/>
    </row>
    <row r="389" spans="3:5" s="49" customFormat="1" x14ac:dyDescent="0.2">
      <c r="C389" s="50"/>
      <c r="D389" s="50"/>
      <c r="E389" s="50"/>
    </row>
    <row r="390" spans="3:5" s="49" customFormat="1" x14ac:dyDescent="0.2">
      <c r="C390" s="50"/>
      <c r="D390" s="50"/>
      <c r="E390" s="50"/>
    </row>
    <row r="391" spans="3:5" s="49" customFormat="1" x14ac:dyDescent="0.2">
      <c r="C391" s="50"/>
      <c r="D391" s="50"/>
      <c r="E391" s="50"/>
    </row>
    <row r="392" spans="3:5" s="49" customFormat="1" x14ac:dyDescent="0.2">
      <c r="C392" s="50"/>
      <c r="D392" s="50"/>
      <c r="E392" s="50"/>
    </row>
    <row r="393" spans="3:5" s="49" customFormat="1" x14ac:dyDescent="0.2">
      <c r="C393" s="50"/>
      <c r="D393" s="50"/>
      <c r="E393" s="50"/>
    </row>
    <row r="394" spans="3:5" s="49" customFormat="1" x14ac:dyDescent="0.2">
      <c r="C394" s="50"/>
      <c r="D394" s="50"/>
      <c r="E394" s="50"/>
    </row>
    <row r="395" spans="3:5" s="49" customFormat="1" x14ac:dyDescent="0.2">
      <c r="C395" s="50"/>
      <c r="D395" s="50"/>
      <c r="E395" s="50"/>
    </row>
    <row r="396" spans="3:5" s="49" customFormat="1" x14ac:dyDescent="0.2">
      <c r="C396" s="50"/>
      <c r="D396" s="50"/>
      <c r="E396" s="50"/>
    </row>
    <row r="397" spans="3:5" s="49" customFormat="1" x14ac:dyDescent="0.2">
      <c r="C397" s="50"/>
      <c r="D397" s="50"/>
      <c r="E397" s="50"/>
    </row>
    <row r="398" spans="3:5" s="49" customFormat="1" x14ac:dyDescent="0.2">
      <c r="C398" s="50"/>
      <c r="D398" s="50"/>
      <c r="E398" s="50"/>
    </row>
    <row r="399" spans="3:5" s="49" customFormat="1" x14ac:dyDescent="0.2">
      <c r="C399" s="50"/>
      <c r="D399" s="50"/>
      <c r="E399" s="50"/>
    </row>
    <row r="400" spans="3:5" s="49" customFormat="1" x14ac:dyDescent="0.2">
      <c r="C400" s="50"/>
      <c r="D400" s="50"/>
      <c r="E400" s="50"/>
    </row>
    <row r="401" spans="3:5" s="49" customFormat="1" x14ac:dyDescent="0.2">
      <c r="C401" s="50"/>
      <c r="D401" s="50"/>
      <c r="E401" s="50"/>
    </row>
    <row r="402" spans="3:5" s="49" customFormat="1" x14ac:dyDescent="0.2">
      <c r="C402" s="50"/>
      <c r="D402" s="50"/>
      <c r="E402" s="50"/>
    </row>
    <row r="403" spans="3:5" s="49" customFormat="1" x14ac:dyDescent="0.2">
      <c r="C403" s="50"/>
      <c r="D403" s="50"/>
      <c r="E403" s="50"/>
    </row>
    <row r="404" spans="3:5" s="49" customFormat="1" x14ac:dyDescent="0.2">
      <c r="C404" s="50"/>
      <c r="D404" s="50"/>
      <c r="E404" s="50"/>
    </row>
    <row r="405" spans="3:5" s="49" customFormat="1" x14ac:dyDescent="0.2">
      <c r="C405" s="50"/>
      <c r="D405" s="50"/>
      <c r="E405" s="50"/>
    </row>
    <row r="406" spans="3:5" s="49" customFormat="1" x14ac:dyDescent="0.2">
      <c r="C406" s="50"/>
      <c r="D406" s="50"/>
      <c r="E406" s="50"/>
    </row>
    <row r="407" spans="3:5" s="49" customFormat="1" x14ac:dyDescent="0.2">
      <c r="C407" s="50"/>
      <c r="D407" s="50"/>
      <c r="E407" s="50"/>
    </row>
    <row r="408" spans="3:5" s="49" customFormat="1" x14ac:dyDescent="0.2">
      <c r="C408" s="50"/>
      <c r="D408" s="50"/>
      <c r="E408" s="50"/>
    </row>
    <row r="409" spans="3:5" s="49" customFormat="1" x14ac:dyDescent="0.2">
      <c r="C409" s="50"/>
      <c r="D409" s="50"/>
      <c r="E409" s="50"/>
    </row>
    <row r="410" spans="3:5" s="49" customFormat="1" x14ac:dyDescent="0.2">
      <c r="C410" s="50"/>
      <c r="D410" s="50"/>
      <c r="E410" s="50"/>
    </row>
    <row r="411" spans="3:5" s="49" customFormat="1" x14ac:dyDescent="0.2">
      <c r="C411" s="50"/>
      <c r="D411" s="50"/>
      <c r="E411" s="50"/>
    </row>
    <row r="412" spans="3:5" s="49" customFormat="1" x14ac:dyDescent="0.2">
      <c r="C412" s="50"/>
      <c r="D412" s="50"/>
      <c r="E412" s="50"/>
    </row>
    <row r="413" spans="3:5" s="49" customFormat="1" x14ac:dyDescent="0.2">
      <c r="C413" s="50"/>
      <c r="D413" s="50"/>
      <c r="E413" s="50"/>
    </row>
    <row r="414" spans="3:5" s="49" customFormat="1" x14ac:dyDescent="0.2">
      <c r="C414" s="50"/>
      <c r="D414" s="50"/>
      <c r="E414" s="50"/>
    </row>
    <row r="415" spans="3:5" s="49" customFormat="1" x14ac:dyDescent="0.2">
      <c r="C415" s="50"/>
      <c r="D415" s="50"/>
      <c r="E415" s="50"/>
    </row>
    <row r="416" spans="3:5" s="49" customFormat="1" x14ac:dyDescent="0.2">
      <c r="C416" s="50"/>
      <c r="D416" s="50"/>
      <c r="E416" s="50"/>
    </row>
    <row r="417" spans="3:5" s="49" customFormat="1" x14ac:dyDescent="0.2">
      <c r="C417" s="50"/>
      <c r="D417" s="50"/>
      <c r="E417" s="50"/>
    </row>
    <row r="418" spans="3:5" s="49" customFormat="1" x14ac:dyDescent="0.2">
      <c r="C418" s="50"/>
      <c r="D418" s="50"/>
      <c r="E418" s="50"/>
    </row>
    <row r="419" spans="3:5" s="49" customFormat="1" x14ac:dyDescent="0.2">
      <c r="C419" s="50"/>
      <c r="D419" s="50"/>
      <c r="E419" s="50"/>
    </row>
    <row r="420" spans="3:5" s="49" customFormat="1" x14ac:dyDescent="0.2">
      <c r="C420" s="50"/>
      <c r="D420" s="50"/>
      <c r="E420" s="50"/>
    </row>
    <row r="421" spans="3:5" s="49" customFormat="1" x14ac:dyDescent="0.2">
      <c r="C421" s="50"/>
      <c r="D421" s="50"/>
      <c r="E421" s="50"/>
    </row>
    <row r="422" spans="3:5" s="49" customFormat="1" x14ac:dyDescent="0.2">
      <c r="C422" s="50"/>
      <c r="D422" s="50"/>
      <c r="E422" s="50"/>
    </row>
    <row r="423" spans="3:5" s="49" customFormat="1" x14ac:dyDescent="0.2">
      <c r="C423" s="50"/>
      <c r="D423" s="50"/>
      <c r="E423" s="50"/>
    </row>
    <row r="424" spans="3:5" s="49" customFormat="1" x14ac:dyDescent="0.2">
      <c r="C424" s="50"/>
      <c r="D424" s="50"/>
      <c r="E424" s="50"/>
    </row>
    <row r="425" spans="3:5" s="49" customFormat="1" x14ac:dyDescent="0.2">
      <c r="C425" s="50"/>
      <c r="D425" s="50"/>
      <c r="E425" s="50"/>
    </row>
    <row r="426" spans="3:5" s="49" customFormat="1" x14ac:dyDescent="0.2">
      <c r="C426" s="50"/>
      <c r="D426" s="50"/>
      <c r="E426" s="50"/>
    </row>
    <row r="427" spans="3:5" s="49" customFormat="1" x14ac:dyDescent="0.2">
      <c r="C427" s="50"/>
      <c r="D427" s="50"/>
      <c r="E427" s="50"/>
    </row>
    <row r="428" spans="3:5" s="49" customFormat="1" x14ac:dyDescent="0.2">
      <c r="C428" s="50"/>
      <c r="D428" s="50"/>
      <c r="E428" s="50"/>
    </row>
    <row r="429" spans="3:5" s="49" customFormat="1" x14ac:dyDescent="0.2">
      <c r="C429" s="50"/>
      <c r="D429" s="50"/>
      <c r="E429" s="50"/>
    </row>
    <row r="430" spans="3:5" s="49" customFormat="1" x14ac:dyDescent="0.2">
      <c r="C430" s="50"/>
      <c r="D430" s="50"/>
      <c r="E430" s="50"/>
    </row>
    <row r="431" spans="3:5" s="49" customFormat="1" x14ac:dyDescent="0.2">
      <c r="C431" s="50"/>
      <c r="D431" s="50"/>
      <c r="E431" s="50"/>
    </row>
    <row r="432" spans="3:5" s="49" customFormat="1" x14ac:dyDescent="0.2">
      <c r="C432" s="50"/>
      <c r="D432" s="50"/>
      <c r="E432" s="50"/>
    </row>
    <row r="433" spans="3:5" s="49" customFormat="1" x14ac:dyDescent="0.2">
      <c r="C433" s="50"/>
      <c r="D433" s="50"/>
      <c r="E433" s="50"/>
    </row>
    <row r="434" spans="3:5" s="49" customFormat="1" x14ac:dyDescent="0.2">
      <c r="C434" s="50"/>
      <c r="D434" s="50"/>
      <c r="E434" s="50"/>
    </row>
    <row r="435" spans="3:5" s="49" customFormat="1" x14ac:dyDescent="0.2">
      <c r="C435" s="50"/>
      <c r="D435" s="50"/>
      <c r="E435" s="50"/>
    </row>
    <row r="436" spans="3:5" s="49" customFormat="1" x14ac:dyDescent="0.2">
      <c r="C436" s="50"/>
      <c r="D436" s="50"/>
      <c r="E436" s="50"/>
    </row>
    <row r="437" spans="3:5" s="49" customFormat="1" x14ac:dyDescent="0.2">
      <c r="C437" s="50"/>
      <c r="D437" s="50"/>
      <c r="E437" s="50"/>
    </row>
    <row r="438" spans="3:5" s="49" customFormat="1" x14ac:dyDescent="0.2">
      <c r="C438" s="50"/>
      <c r="D438" s="50"/>
      <c r="E438" s="50"/>
    </row>
    <row r="439" spans="3:5" s="49" customFormat="1" x14ac:dyDescent="0.2">
      <c r="C439" s="50"/>
      <c r="D439" s="50"/>
      <c r="E439" s="50"/>
    </row>
    <row r="440" spans="3:5" s="49" customFormat="1" x14ac:dyDescent="0.2">
      <c r="C440" s="50"/>
      <c r="D440" s="50"/>
      <c r="E440" s="50"/>
    </row>
    <row r="441" spans="3:5" s="49" customFormat="1" x14ac:dyDescent="0.2">
      <c r="C441" s="50"/>
      <c r="D441" s="50"/>
      <c r="E441" s="50"/>
    </row>
    <row r="442" spans="3:5" s="49" customFormat="1" x14ac:dyDescent="0.2">
      <c r="C442" s="50"/>
      <c r="D442" s="50"/>
      <c r="E442" s="50"/>
    </row>
    <row r="443" spans="3:5" s="49" customFormat="1" x14ac:dyDescent="0.2">
      <c r="C443" s="50"/>
      <c r="D443" s="50"/>
      <c r="E443" s="50"/>
    </row>
    <row r="444" spans="3:5" s="49" customFormat="1" x14ac:dyDescent="0.2">
      <c r="C444" s="50"/>
      <c r="D444" s="50"/>
      <c r="E444" s="50"/>
    </row>
    <row r="445" spans="3:5" s="49" customFormat="1" x14ac:dyDescent="0.2">
      <c r="C445" s="50"/>
      <c r="D445" s="50"/>
      <c r="E445" s="50"/>
    </row>
    <row r="446" spans="3:5" s="49" customFormat="1" x14ac:dyDescent="0.2">
      <c r="C446" s="50"/>
      <c r="D446" s="50"/>
      <c r="E446" s="50"/>
    </row>
    <row r="447" spans="3:5" s="49" customFormat="1" x14ac:dyDescent="0.2">
      <c r="C447" s="50"/>
      <c r="D447" s="50"/>
      <c r="E447" s="50"/>
    </row>
    <row r="448" spans="3:5" s="49" customFormat="1" x14ac:dyDescent="0.2">
      <c r="C448" s="50"/>
      <c r="D448" s="50"/>
      <c r="E448" s="50"/>
    </row>
    <row r="449" spans="3:5" s="49" customFormat="1" x14ac:dyDescent="0.2">
      <c r="C449" s="50"/>
      <c r="D449" s="50"/>
      <c r="E449" s="50"/>
    </row>
    <row r="450" spans="3:5" s="49" customFormat="1" x14ac:dyDescent="0.2">
      <c r="C450" s="50"/>
      <c r="D450" s="50"/>
      <c r="E450" s="50"/>
    </row>
    <row r="451" spans="3:5" s="49" customFormat="1" x14ac:dyDescent="0.2">
      <c r="C451" s="50"/>
      <c r="D451" s="50"/>
      <c r="E451" s="50"/>
    </row>
    <row r="452" spans="3:5" s="49" customFormat="1" x14ac:dyDescent="0.2">
      <c r="C452" s="50"/>
      <c r="D452" s="50"/>
      <c r="E452" s="50"/>
    </row>
    <row r="453" spans="3:5" s="49" customFormat="1" x14ac:dyDescent="0.2">
      <c r="C453" s="50"/>
      <c r="D453" s="50"/>
      <c r="E453" s="50"/>
    </row>
    <row r="454" spans="3:5" s="49" customFormat="1" x14ac:dyDescent="0.2">
      <c r="C454" s="50"/>
      <c r="D454" s="50"/>
      <c r="E454" s="50"/>
    </row>
    <row r="455" spans="3:5" s="49" customFormat="1" x14ac:dyDescent="0.2">
      <c r="C455" s="50"/>
      <c r="D455" s="50"/>
      <c r="E455" s="50"/>
    </row>
    <row r="456" spans="3:5" s="49" customFormat="1" x14ac:dyDescent="0.2">
      <c r="C456" s="50"/>
      <c r="D456" s="50"/>
      <c r="E456" s="50"/>
    </row>
    <row r="457" spans="3:5" s="49" customFormat="1" x14ac:dyDescent="0.2">
      <c r="C457" s="50"/>
      <c r="D457" s="50"/>
      <c r="E457" s="50"/>
    </row>
    <row r="458" spans="3:5" s="49" customFormat="1" x14ac:dyDescent="0.2">
      <c r="C458" s="50"/>
      <c r="D458" s="50"/>
      <c r="E458" s="50"/>
    </row>
    <row r="459" spans="3:5" s="49" customFormat="1" x14ac:dyDescent="0.2">
      <c r="C459" s="50"/>
      <c r="D459" s="50"/>
      <c r="E459" s="50"/>
    </row>
    <row r="460" spans="3:5" s="49" customFormat="1" x14ac:dyDescent="0.2">
      <c r="C460" s="50"/>
      <c r="D460" s="50"/>
      <c r="E460" s="50"/>
    </row>
    <row r="461" spans="3:5" s="49" customFormat="1" x14ac:dyDescent="0.2">
      <c r="C461" s="50"/>
      <c r="D461" s="50"/>
      <c r="E461" s="50"/>
    </row>
    <row r="462" spans="3:5" s="49" customFormat="1" x14ac:dyDescent="0.2">
      <c r="C462" s="50"/>
      <c r="D462" s="50"/>
      <c r="E462" s="50"/>
    </row>
    <row r="463" spans="3:5" s="49" customFormat="1" x14ac:dyDescent="0.2">
      <c r="C463" s="50"/>
      <c r="D463" s="50"/>
      <c r="E463" s="50"/>
    </row>
    <row r="464" spans="3:5" s="49" customFormat="1" x14ac:dyDescent="0.2">
      <c r="C464" s="50"/>
      <c r="D464" s="50"/>
      <c r="E464" s="50"/>
    </row>
    <row r="465" spans="3:5" s="49" customFormat="1" x14ac:dyDescent="0.2">
      <c r="C465" s="50"/>
      <c r="D465" s="50"/>
      <c r="E465" s="50"/>
    </row>
    <row r="466" spans="3:5" s="49" customFormat="1" x14ac:dyDescent="0.2">
      <c r="C466" s="50"/>
      <c r="D466" s="50"/>
      <c r="E466" s="50"/>
    </row>
    <row r="467" spans="3:5" s="49" customFormat="1" x14ac:dyDescent="0.2">
      <c r="C467" s="50"/>
      <c r="D467" s="50"/>
      <c r="E467" s="50"/>
    </row>
    <row r="468" spans="3:5" s="49" customFormat="1" x14ac:dyDescent="0.2">
      <c r="C468" s="50"/>
      <c r="D468" s="50"/>
      <c r="E468" s="50"/>
    </row>
    <row r="469" spans="3:5" s="49" customFormat="1" x14ac:dyDescent="0.2">
      <c r="C469" s="50"/>
      <c r="D469" s="50"/>
      <c r="E469" s="50"/>
    </row>
    <row r="470" spans="3:5" s="49" customFormat="1" x14ac:dyDescent="0.2">
      <c r="C470" s="50"/>
      <c r="D470" s="50"/>
      <c r="E470" s="50"/>
    </row>
    <row r="471" spans="3:5" s="49" customFormat="1" x14ac:dyDescent="0.2">
      <c r="C471" s="50"/>
      <c r="D471" s="50"/>
      <c r="E471" s="50"/>
    </row>
    <row r="472" spans="3:5" s="49" customFormat="1" x14ac:dyDescent="0.2">
      <c r="C472" s="50"/>
      <c r="D472" s="50"/>
      <c r="E472" s="50"/>
    </row>
    <row r="473" spans="3:5" s="49" customFormat="1" x14ac:dyDescent="0.2">
      <c r="C473" s="50"/>
      <c r="D473" s="50"/>
      <c r="E473" s="50"/>
    </row>
    <row r="474" spans="3:5" s="49" customFormat="1" x14ac:dyDescent="0.2">
      <c r="C474" s="50"/>
      <c r="D474" s="50"/>
      <c r="E474" s="50"/>
    </row>
    <row r="475" spans="3:5" s="49" customFormat="1" x14ac:dyDescent="0.2">
      <c r="C475" s="50"/>
      <c r="D475" s="50"/>
      <c r="E475" s="50"/>
    </row>
    <row r="476" spans="3:5" s="49" customFormat="1" x14ac:dyDescent="0.2">
      <c r="C476" s="50"/>
      <c r="D476" s="50"/>
      <c r="E476" s="50"/>
    </row>
    <row r="477" spans="3:5" s="49" customFormat="1" x14ac:dyDescent="0.2">
      <c r="C477" s="50"/>
      <c r="D477" s="50"/>
      <c r="E477" s="50"/>
    </row>
    <row r="478" spans="3:5" s="49" customFormat="1" x14ac:dyDescent="0.2">
      <c r="C478" s="50"/>
      <c r="D478" s="50"/>
      <c r="E478" s="50"/>
    </row>
    <row r="479" spans="3:5" s="49" customFormat="1" x14ac:dyDescent="0.2">
      <c r="C479" s="50"/>
      <c r="D479" s="50"/>
      <c r="E479" s="50"/>
    </row>
    <row r="480" spans="3:5" s="49" customFormat="1" x14ac:dyDescent="0.2">
      <c r="C480" s="50"/>
      <c r="D480" s="50"/>
      <c r="E480" s="50"/>
    </row>
    <row r="481" spans="3:5" s="49" customFormat="1" x14ac:dyDescent="0.2">
      <c r="C481" s="50"/>
      <c r="D481" s="50"/>
      <c r="E481" s="50"/>
    </row>
    <row r="482" spans="3:5" s="49" customFormat="1" x14ac:dyDescent="0.2">
      <c r="C482" s="50"/>
      <c r="D482" s="50"/>
      <c r="E482" s="50"/>
    </row>
    <row r="483" spans="3:5" s="49" customFormat="1" x14ac:dyDescent="0.2">
      <c r="C483" s="50"/>
      <c r="D483" s="50"/>
      <c r="E483" s="50"/>
    </row>
    <row r="484" spans="3:5" s="49" customFormat="1" x14ac:dyDescent="0.2">
      <c r="C484" s="50"/>
      <c r="D484" s="50"/>
      <c r="E484" s="50"/>
    </row>
    <row r="485" spans="3:5" s="49" customFormat="1" x14ac:dyDescent="0.2">
      <c r="C485" s="50"/>
      <c r="D485" s="50"/>
      <c r="E485" s="50"/>
    </row>
    <row r="486" spans="3:5" s="49" customFormat="1" x14ac:dyDescent="0.2">
      <c r="C486" s="50"/>
      <c r="D486" s="50"/>
      <c r="E486" s="50"/>
    </row>
    <row r="487" spans="3:5" s="49" customFormat="1" x14ac:dyDescent="0.2">
      <c r="C487" s="50"/>
      <c r="D487" s="50"/>
      <c r="E487" s="50"/>
    </row>
    <row r="488" spans="3:5" s="49" customFormat="1" x14ac:dyDescent="0.2">
      <c r="C488" s="50"/>
      <c r="D488" s="50"/>
      <c r="E488" s="50"/>
    </row>
    <row r="489" spans="3:5" s="49" customFormat="1" x14ac:dyDescent="0.2">
      <c r="C489" s="50"/>
      <c r="D489" s="50"/>
      <c r="E489" s="50"/>
    </row>
    <row r="490" spans="3:5" s="49" customFormat="1" x14ac:dyDescent="0.2">
      <c r="C490" s="50"/>
      <c r="D490" s="50"/>
      <c r="E490" s="50"/>
    </row>
    <row r="491" spans="3:5" s="49" customFormat="1" x14ac:dyDescent="0.2">
      <c r="C491" s="50"/>
      <c r="D491" s="50"/>
      <c r="E491" s="50"/>
    </row>
    <row r="492" spans="3:5" s="49" customFormat="1" x14ac:dyDescent="0.2">
      <c r="C492" s="50"/>
      <c r="D492" s="50"/>
      <c r="E492" s="50"/>
    </row>
    <row r="493" spans="3:5" s="49" customFormat="1" x14ac:dyDescent="0.2">
      <c r="C493" s="50"/>
      <c r="D493" s="50"/>
      <c r="E493" s="50"/>
    </row>
    <row r="494" spans="3:5" s="49" customFormat="1" x14ac:dyDescent="0.2">
      <c r="C494" s="50"/>
      <c r="D494" s="50"/>
      <c r="E494" s="50"/>
    </row>
    <row r="495" spans="3:5" s="49" customFormat="1" x14ac:dyDescent="0.2">
      <c r="C495" s="50"/>
      <c r="D495" s="50"/>
      <c r="E495" s="50"/>
    </row>
    <row r="496" spans="3:5" s="49" customFormat="1" x14ac:dyDescent="0.2">
      <c r="C496" s="50"/>
      <c r="D496" s="50"/>
      <c r="E496" s="50"/>
    </row>
    <row r="497" spans="3:5" s="49" customFormat="1" x14ac:dyDescent="0.2">
      <c r="C497" s="50"/>
      <c r="D497" s="50"/>
      <c r="E497" s="50"/>
    </row>
    <row r="498" spans="3:5" s="49" customFormat="1" x14ac:dyDescent="0.2">
      <c r="C498" s="50"/>
      <c r="D498" s="50"/>
      <c r="E498" s="50"/>
    </row>
    <row r="499" spans="3:5" s="49" customFormat="1" x14ac:dyDescent="0.2">
      <c r="C499" s="50"/>
      <c r="D499" s="50"/>
      <c r="E499" s="50"/>
    </row>
    <row r="500" spans="3:5" s="49" customFormat="1" x14ac:dyDescent="0.2">
      <c r="C500" s="50"/>
      <c r="D500" s="50"/>
      <c r="E500" s="50"/>
    </row>
    <row r="501" spans="3:5" s="49" customFormat="1" x14ac:dyDescent="0.2">
      <c r="C501" s="50"/>
      <c r="D501" s="50"/>
      <c r="E501" s="50"/>
    </row>
    <row r="502" spans="3:5" s="49" customFormat="1" x14ac:dyDescent="0.2">
      <c r="C502" s="50"/>
      <c r="D502" s="50"/>
      <c r="E502" s="50"/>
    </row>
    <row r="503" spans="3:5" s="49" customFormat="1" x14ac:dyDescent="0.2">
      <c r="C503" s="50"/>
      <c r="D503" s="50"/>
      <c r="E503" s="50"/>
    </row>
    <row r="504" spans="3:5" s="49" customFormat="1" x14ac:dyDescent="0.2">
      <c r="C504" s="50"/>
      <c r="D504" s="50"/>
      <c r="E504" s="50"/>
    </row>
    <row r="505" spans="3:5" s="49" customFormat="1" x14ac:dyDescent="0.2">
      <c r="C505" s="50"/>
      <c r="D505" s="50"/>
      <c r="E505" s="50"/>
    </row>
    <row r="506" spans="3:5" s="49" customFormat="1" x14ac:dyDescent="0.2">
      <c r="C506" s="50"/>
      <c r="D506" s="50"/>
      <c r="E506" s="50"/>
    </row>
    <row r="507" spans="3:5" s="49" customFormat="1" x14ac:dyDescent="0.2">
      <c r="C507" s="50"/>
      <c r="D507" s="50"/>
      <c r="E507" s="50"/>
    </row>
    <row r="508" spans="3:5" s="49" customFormat="1" x14ac:dyDescent="0.2">
      <c r="C508" s="50"/>
      <c r="D508" s="50"/>
      <c r="E508" s="50"/>
    </row>
    <row r="509" spans="3:5" s="49" customFormat="1" x14ac:dyDescent="0.2">
      <c r="C509" s="50"/>
      <c r="D509" s="50"/>
      <c r="E509" s="50"/>
    </row>
    <row r="510" spans="3:5" s="49" customFormat="1" x14ac:dyDescent="0.2">
      <c r="C510" s="50"/>
      <c r="D510" s="50"/>
      <c r="E510" s="50"/>
    </row>
    <row r="511" spans="3:5" s="49" customFormat="1" x14ac:dyDescent="0.2">
      <c r="C511" s="50"/>
      <c r="D511" s="50"/>
      <c r="E511" s="50"/>
    </row>
    <row r="512" spans="3:5" s="49" customFormat="1" x14ac:dyDescent="0.2">
      <c r="C512" s="50"/>
      <c r="D512" s="50"/>
      <c r="E512" s="50"/>
    </row>
    <row r="513" spans="3:5" s="49" customFormat="1" x14ac:dyDescent="0.2">
      <c r="C513" s="50"/>
      <c r="D513" s="50"/>
      <c r="E513" s="50"/>
    </row>
    <row r="514" spans="3:5" s="49" customFormat="1" x14ac:dyDescent="0.2">
      <c r="C514" s="50"/>
      <c r="D514" s="50"/>
      <c r="E514" s="50"/>
    </row>
    <row r="515" spans="3:5" s="49" customFormat="1" x14ac:dyDescent="0.2">
      <c r="C515" s="50"/>
      <c r="D515" s="50"/>
      <c r="E515" s="50"/>
    </row>
    <row r="516" spans="3:5" s="49" customFormat="1" x14ac:dyDescent="0.2">
      <c r="C516" s="50"/>
      <c r="D516" s="50"/>
      <c r="E516" s="50"/>
    </row>
    <row r="517" spans="3:5" s="49" customFormat="1" x14ac:dyDescent="0.2">
      <c r="C517" s="50"/>
      <c r="D517" s="50"/>
      <c r="E517" s="50"/>
    </row>
    <row r="518" spans="3:5" s="49" customFormat="1" x14ac:dyDescent="0.2">
      <c r="C518" s="50"/>
      <c r="D518" s="50"/>
      <c r="E518" s="50"/>
    </row>
    <row r="519" spans="3:5" s="49" customFormat="1" x14ac:dyDescent="0.2">
      <c r="C519" s="50"/>
      <c r="D519" s="50"/>
      <c r="E519" s="50"/>
    </row>
    <row r="520" spans="3:5" s="49" customFormat="1" x14ac:dyDescent="0.2">
      <c r="C520" s="50"/>
      <c r="D520" s="50"/>
      <c r="E520" s="50"/>
    </row>
    <row r="521" spans="3:5" s="49" customFormat="1" x14ac:dyDescent="0.2">
      <c r="C521" s="50"/>
      <c r="D521" s="50"/>
      <c r="E521" s="50"/>
    </row>
    <row r="522" spans="3:5" s="49" customFormat="1" x14ac:dyDescent="0.2">
      <c r="C522" s="50"/>
      <c r="D522" s="50"/>
      <c r="E522" s="50"/>
    </row>
    <row r="523" spans="3:5" s="49" customFormat="1" x14ac:dyDescent="0.2">
      <c r="C523" s="50"/>
      <c r="D523" s="50"/>
      <c r="E523" s="50"/>
    </row>
    <row r="524" spans="3:5" s="49" customFormat="1" x14ac:dyDescent="0.2">
      <c r="C524" s="50"/>
      <c r="D524" s="50"/>
      <c r="E524" s="50"/>
    </row>
    <row r="525" spans="3:5" s="49" customFormat="1" x14ac:dyDescent="0.2">
      <c r="C525" s="50"/>
      <c r="D525" s="50"/>
      <c r="E525" s="50"/>
    </row>
    <row r="526" spans="3:5" s="49" customFormat="1" x14ac:dyDescent="0.2">
      <c r="C526" s="50"/>
      <c r="D526" s="50"/>
      <c r="E526" s="50"/>
    </row>
    <row r="527" spans="3:5" s="49" customFormat="1" x14ac:dyDescent="0.2">
      <c r="C527" s="50"/>
      <c r="D527" s="50"/>
      <c r="E527" s="50"/>
    </row>
    <row r="528" spans="3:5" s="49" customFormat="1" x14ac:dyDescent="0.2">
      <c r="C528" s="50"/>
      <c r="D528" s="50"/>
      <c r="E528" s="50"/>
    </row>
    <row r="529" spans="3:5" s="49" customFormat="1" x14ac:dyDescent="0.2">
      <c r="C529" s="50"/>
      <c r="D529" s="50"/>
      <c r="E529" s="50"/>
    </row>
    <row r="530" spans="3:5" s="49" customFormat="1" x14ac:dyDescent="0.2">
      <c r="C530" s="50"/>
      <c r="D530" s="50"/>
      <c r="E530" s="50"/>
    </row>
    <row r="531" spans="3:5" s="49" customFormat="1" x14ac:dyDescent="0.2">
      <c r="C531" s="50"/>
      <c r="D531" s="50"/>
      <c r="E531" s="50"/>
    </row>
    <row r="532" spans="3:5" s="49" customFormat="1" x14ac:dyDescent="0.2">
      <c r="C532" s="50"/>
      <c r="D532" s="50"/>
      <c r="E532" s="50"/>
    </row>
    <row r="533" spans="3:5" s="49" customFormat="1" x14ac:dyDescent="0.2">
      <c r="C533" s="50"/>
      <c r="D533" s="50"/>
      <c r="E533" s="50"/>
    </row>
    <row r="534" spans="3:5" s="49" customFormat="1" x14ac:dyDescent="0.2">
      <c r="C534" s="50"/>
      <c r="D534" s="50"/>
      <c r="E534" s="50"/>
    </row>
    <row r="535" spans="3:5" s="49" customFormat="1" x14ac:dyDescent="0.2">
      <c r="C535" s="50"/>
      <c r="D535" s="50"/>
      <c r="E535" s="50"/>
    </row>
    <row r="536" spans="3:5" s="49" customFormat="1" x14ac:dyDescent="0.2">
      <c r="C536" s="50"/>
      <c r="D536" s="50"/>
      <c r="E536" s="50"/>
    </row>
    <row r="537" spans="3:5" s="49" customFormat="1" x14ac:dyDescent="0.2">
      <c r="C537" s="50"/>
      <c r="D537" s="50"/>
      <c r="E537" s="50"/>
    </row>
    <row r="538" spans="3:5" s="49" customFormat="1" x14ac:dyDescent="0.2">
      <c r="C538" s="50"/>
      <c r="D538" s="50"/>
      <c r="E538" s="50"/>
    </row>
    <row r="539" spans="3:5" s="49" customFormat="1" x14ac:dyDescent="0.2">
      <c r="C539" s="50"/>
      <c r="D539" s="50"/>
      <c r="E539" s="50"/>
    </row>
    <row r="540" spans="3:5" s="49" customFormat="1" x14ac:dyDescent="0.2">
      <c r="C540" s="50"/>
      <c r="D540" s="50"/>
      <c r="E540" s="50"/>
    </row>
    <row r="541" spans="3:5" s="49" customFormat="1" x14ac:dyDescent="0.2">
      <c r="C541" s="50"/>
      <c r="D541" s="50"/>
      <c r="E541" s="50"/>
    </row>
    <row r="542" spans="3:5" s="49" customFormat="1" x14ac:dyDescent="0.2">
      <c r="C542" s="50"/>
      <c r="D542" s="50"/>
      <c r="E542" s="50"/>
    </row>
    <row r="543" spans="3:5" s="49" customFormat="1" x14ac:dyDescent="0.2">
      <c r="C543" s="50"/>
      <c r="D543" s="50"/>
      <c r="E543" s="50"/>
    </row>
    <row r="544" spans="3:5" s="49" customFormat="1" x14ac:dyDescent="0.2">
      <c r="C544" s="50"/>
      <c r="D544" s="50"/>
      <c r="E544" s="50"/>
    </row>
    <row r="545" spans="3:5" s="49" customFormat="1" x14ac:dyDescent="0.2">
      <c r="C545" s="50"/>
      <c r="D545" s="50"/>
      <c r="E545" s="50"/>
    </row>
    <row r="546" spans="3:5" s="49" customFormat="1" x14ac:dyDescent="0.2">
      <c r="C546" s="50"/>
      <c r="D546" s="50"/>
      <c r="E546" s="50"/>
    </row>
    <row r="547" spans="3:5" s="49" customFormat="1" x14ac:dyDescent="0.2">
      <c r="C547" s="50"/>
      <c r="D547" s="50"/>
      <c r="E547" s="50"/>
    </row>
    <row r="548" spans="3:5" s="49" customFormat="1" x14ac:dyDescent="0.2">
      <c r="C548" s="50"/>
      <c r="D548" s="50"/>
      <c r="E548" s="50"/>
    </row>
    <row r="549" spans="3:5" s="49" customFormat="1" x14ac:dyDescent="0.2">
      <c r="C549" s="50"/>
      <c r="D549" s="50"/>
      <c r="E549" s="50"/>
    </row>
    <row r="550" spans="3:5" s="49" customFormat="1" x14ac:dyDescent="0.2">
      <c r="C550" s="50"/>
      <c r="D550" s="50"/>
      <c r="E550" s="50"/>
    </row>
    <row r="551" spans="3:5" s="49" customFormat="1" x14ac:dyDescent="0.2">
      <c r="C551" s="50"/>
      <c r="D551" s="50"/>
      <c r="E551" s="50"/>
    </row>
    <row r="552" spans="3:5" s="49" customFormat="1" x14ac:dyDescent="0.2">
      <c r="C552" s="50"/>
      <c r="D552" s="50"/>
      <c r="E552" s="50"/>
    </row>
    <row r="553" spans="3:5" s="49" customFormat="1" x14ac:dyDescent="0.2">
      <c r="C553" s="50"/>
      <c r="D553" s="50"/>
      <c r="E553" s="50"/>
    </row>
    <row r="554" spans="3:5" s="49" customFormat="1" x14ac:dyDescent="0.2">
      <c r="C554" s="50"/>
      <c r="D554" s="50"/>
      <c r="E554" s="50"/>
    </row>
    <row r="555" spans="3:5" s="49" customFormat="1" x14ac:dyDescent="0.2">
      <c r="C555" s="50"/>
      <c r="D555" s="50"/>
      <c r="E555" s="50"/>
    </row>
    <row r="556" spans="3:5" s="49" customFormat="1" x14ac:dyDescent="0.2">
      <c r="C556" s="50"/>
      <c r="D556" s="50"/>
      <c r="E556" s="50"/>
    </row>
    <row r="557" spans="3:5" s="49" customFormat="1" x14ac:dyDescent="0.2">
      <c r="C557" s="50"/>
      <c r="D557" s="50"/>
      <c r="E557" s="50"/>
    </row>
    <row r="558" spans="3:5" s="49" customFormat="1" x14ac:dyDescent="0.2">
      <c r="C558" s="50"/>
      <c r="D558" s="50"/>
      <c r="E558" s="50"/>
    </row>
    <row r="559" spans="3:5" s="49" customFormat="1" x14ac:dyDescent="0.2">
      <c r="C559" s="50"/>
      <c r="D559" s="50"/>
      <c r="E559" s="50"/>
    </row>
    <row r="560" spans="3:5" s="49" customFormat="1" x14ac:dyDescent="0.2">
      <c r="C560" s="50"/>
      <c r="D560" s="50"/>
      <c r="E560" s="50"/>
    </row>
    <row r="561" spans="3:5" s="49" customFormat="1" x14ac:dyDescent="0.2">
      <c r="C561" s="50"/>
      <c r="D561" s="50"/>
      <c r="E561" s="50"/>
    </row>
    <row r="562" spans="3:5" s="49" customFormat="1" x14ac:dyDescent="0.2">
      <c r="C562" s="50"/>
      <c r="D562" s="50"/>
      <c r="E562" s="50"/>
    </row>
    <row r="563" spans="3:5" s="49" customFormat="1" x14ac:dyDescent="0.2">
      <c r="C563" s="50"/>
      <c r="D563" s="50"/>
      <c r="E563" s="50"/>
    </row>
    <row r="564" spans="3:5" s="49" customFormat="1" x14ac:dyDescent="0.2">
      <c r="C564" s="50"/>
      <c r="D564" s="50"/>
      <c r="E564" s="50"/>
    </row>
    <row r="565" spans="3:5" s="49" customFormat="1" x14ac:dyDescent="0.2">
      <c r="C565" s="50"/>
      <c r="D565" s="50"/>
      <c r="E565" s="50"/>
    </row>
    <row r="566" spans="3:5" s="49" customFormat="1" x14ac:dyDescent="0.2">
      <c r="C566" s="50"/>
      <c r="D566" s="50"/>
      <c r="E566" s="50"/>
    </row>
    <row r="567" spans="3:5" s="49" customFormat="1" x14ac:dyDescent="0.2">
      <c r="C567" s="50"/>
      <c r="D567" s="50"/>
      <c r="E567" s="50"/>
    </row>
    <row r="568" spans="3:5" s="49" customFormat="1" x14ac:dyDescent="0.2">
      <c r="C568" s="50"/>
      <c r="D568" s="50"/>
      <c r="E568" s="50"/>
    </row>
    <row r="569" spans="3:5" s="49" customFormat="1" x14ac:dyDescent="0.2">
      <c r="C569" s="50"/>
      <c r="D569" s="50"/>
      <c r="E569" s="50"/>
    </row>
    <row r="570" spans="3:5" s="49" customFormat="1" x14ac:dyDescent="0.2">
      <c r="C570" s="50"/>
      <c r="D570" s="50"/>
      <c r="E570" s="50"/>
    </row>
    <row r="571" spans="3:5" s="49" customFormat="1" x14ac:dyDescent="0.2">
      <c r="C571" s="50"/>
      <c r="D571" s="50"/>
      <c r="E571" s="50"/>
    </row>
    <row r="572" spans="3:5" s="49" customFormat="1" x14ac:dyDescent="0.2">
      <c r="C572" s="50"/>
      <c r="D572" s="50"/>
      <c r="E572" s="50"/>
    </row>
    <row r="573" spans="3:5" s="49" customFormat="1" x14ac:dyDescent="0.2">
      <c r="C573" s="50"/>
      <c r="D573" s="50"/>
      <c r="E573" s="50"/>
    </row>
    <row r="574" spans="3:5" s="49" customFormat="1" x14ac:dyDescent="0.2">
      <c r="C574" s="50"/>
      <c r="D574" s="50"/>
      <c r="E574" s="50"/>
    </row>
    <row r="575" spans="3:5" s="49" customFormat="1" x14ac:dyDescent="0.2">
      <c r="C575" s="50"/>
      <c r="D575" s="50"/>
      <c r="E575" s="50"/>
    </row>
    <row r="576" spans="3:5" s="49" customFormat="1" x14ac:dyDescent="0.2">
      <c r="C576" s="50"/>
      <c r="D576" s="50"/>
      <c r="E576" s="50"/>
    </row>
    <row r="577" spans="3:5" s="49" customFormat="1" x14ac:dyDescent="0.2">
      <c r="C577" s="50"/>
      <c r="D577" s="50"/>
      <c r="E577" s="50"/>
    </row>
    <row r="578" spans="3:5" s="49" customFormat="1" x14ac:dyDescent="0.2">
      <c r="C578" s="50"/>
      <c r="D578" s="50"/>
      <c r="E578" s="50"/>
    </row>
    <row r="579" spans="3:5" s="49" customFormat="1" x14ac:dyDescent="0.2">
      <c r="C579" s="50"/>
      <c r="D579" s="50"/>
      <c r="E579" s="50"/>
    </row>
    <row r="580" spans="3:5" s="49" customFormat="1" x14ac:dyDescent="0.2">
      <c r="C580" s="50"/>
      <c r="D580" s="50"/>
      <c r="E580" s="50"/>
    </row>
    <row r="581" spans="3:5" s="49" customFormat="1" x14ac:dyDescent="0.2">
      <c r="C581" s="50"/>
      <c r="D581" s="50"/>
      <c r="E581" s="50"/>
    </row>
    <row r="582" spans="3:5" s="49" customFormat="1" x14ac:dyDescent="0.2">
      <c r="C582" s="50"/>
      <c r="D582" s="50"/>
      <c r="E582" s="50"/>
    </row>
    <row r="583" spans="3:5" s="49" customFormat="1" x14ac:dyDescent="0.2">
      <c r="C583" s="50"/>
      <c r="D583" s="50"/>
      <c r="E583" s="50"/>
    </row>
    <row r="584" spans="3:5" s="49" customFormat="1" x14ac:dyDescent="0.2">
      <c r="C584" s="50"/>
      <c r="D584" s="50"/>
      <c r="E584" s="50"/>
    </row>
    <row r="585" spans="3:5" s="49" customFormat="1" x14ac:dyDescent="0.2">
      <c r="C585" s="50"/>
      <c r="D585" s="50"/>
      <c r="E585" s="50"/>
    </row>
    <row r="586" spans="3:5" s="49" customFormat="1" x14ac:dyDescent="0.2">
      <c r="C586" s="50"/>
      <c r="D586" s="50"/>
      <c r="E586" s="50"/>
    </row>
    <row r="587" spans="3:5" s="49" customFormat="1" x14ac:dyDescent="0.2">
      <c r="C587" s="50"/>
      <c r="D587" s="50"/>
      <c r="E587" s="50"/>
    </row>
    <row r="588" spans="3:5" s="49" customFormat="1" x14ac:dyDescent="0.2">
      <c r="C588" s="50"/>
      <c r="D588" s="50"/>
      <c r="E588" s="50"/>
    </row>
    <row r="589" spans="3:5" s="49" customFormat="1" x14ac:dyDescent="0.2">
      <c r="C589" s="50"/>
      <c r="D589" s="50"/>
      <c r="E589" s="50"/>
    </row>
    <row r="590" spans="3:5" s="49" customFormat="1" x14ac:dyDescent="0.2">
      <c r="C590" s="50"/>
      <c r="D590" s="50"/>
      <c r="E590" s="50"/>
    </row>
    <row r="591" spans="3:5" s="49" customFormat="1" x14ac:dyDescent="0.2">
      <c r="C591" s="50"/>
      <c r="D591" s="50"/>
      <c r="E591" s="50"/>
    </row>
    <row r="592" spans="3:5" s="49" customFormat="1" x14ac:dyDescent="0.2">
      <c r="C592" s="50"/>
      <c r="D592" s="50"/>
      <c r="E592" s="50"/>
    </row>
    <row r="593" spans="3:5" s="49" customFormat="1" x14ac:dyDescent="0.2">
      <c r="C593" s="50"/>
      <c r="D593" s="50"/>
      <c r="E593" s="50"/>
    </row>
    <row r="594" spans="3:5" s="49" customFormat="1" x14ac:dyDescent="0.2">
      <c r="C594" s="50"/>
      <c r="D594" s="50"/>
      <c r="E594" s="50"/>
    </row>
    <row r="595" spans="3:5" s="49" customFormat="1" x14ac:dyDescent="0.2">
      <c r="C595" s="50"/>
      <c r="D595" s="50"/>
      <c r="E595" s="50"/>
    </row>
    <row r="596" spans="3:5" s="49" customFormat="1" x14ac:dyDescent="0.2">
      <c r="C596" s="50"/>
      <c r="D596" s="50"/>
      <c r="E596" s="50"/>
    </row>
    <row r="597" spans="3:5" s="49" customFormat="1" x14ac:dyDescent="0.2">
      <c r="C597" s="50"/>
      <c r="D597" s="50"/>
      <c r="E597" s="50"/>
    </row>
    <row r="598" spans="3:5" s="49" customFormat="1" x14ac:dyDescent="0.2">
      <c r="C598" s="50"/>
      <c r="D598" s="50"/>
      <c r="E598" s="50"/>
    </row>
    <row r="599" spans="3:5" s="49" customFormat="1" x14ac:dyDescent="0.2">
      <c r="C599" s="50"/>
      <c r="D599" s="50"/>
      <c r="E599" s="50"/>
    </row>
    <row r="600" spans="3:5" s="49" customFormat="1" x14ac:dyDescent="0.2">
      <c r="C600" s="50"/>
      <c r="D600" s="50"/>
      <c r="E600" s="50"/>
    </row>
    <row r="601" spans="3:5" s="49" customFormat="1" x14ac:dyDescent="0.2">
      <c r="C601" s="50"/>
      <c r="D601" s="50"/>
      <c r="E601" s="50"/>
    </row>
    <row r="602" spans="3:5" s="49" customFormat="1" x14ac:dyDescent="0.2">
      <c r="C602" s="50"/>
      <c r="D602" s="50"/>
      <c r="E602" s="50"/>
    </row>
    <row r="603" spans="3:5" s="49" customFormat="1" x14ac:dyDescent="0.2">
      <c r="C603" s="50"/>
      <c r="D603" s="50"/>
      <c r="E603" s="50"/>
    </row>
    <row r="604" spans="3:5" s="49" customFormat="1" x14ac:dyDescent="0.2">
      <c r="C604" s="50"/>
      <c r="D604" s="50"/>
      <c r="E604" s="50"/>
    </row>
    <row r="605" spans="3:5" s="49" customFormat="1" x14ac:dyDescent="0.2">
      <c r="C605" s="50"/>
      <c r="D605" s="50"/>
      <c r="E605" s="50"/>
    </row>
    <row r="606" spans="3:5" s="49" customFormat="1" x14ac:dyDescent="0.2">
      <c r="C606" s="50"/>
      <c r="D606" s="50"/>
      <c r="E606" s="50"/>
    </row>
    <row r="607" spans="3:5" s="49" customFormat="1" x14ac:dyDescent="0.2">
      <c r="C607" s="50"/>
      <c r="D607" s="50"/>
      <c r="E607" s="50"/>
    </row>
    <row r="608" spans="3:5" s="49" customFormat="1" x14ac:dyDescent="0.2">
      <c r="C608" s="50"/>
      <c r="D608" s="50"/>
      <c r="E608" s="50"/>
    </row>
    <row r="609" spans="3:5" s="49" customFormat="1" x14ac:dyDescent="0.2">
      <c r="C609" s="50"/>
      <c r="D609" s="50"/>
      <c r="E609" s="50"/>
    </row>
    <row r="610" spans="3:5" s="49" customFormat="1" x14ac:dyDescent="0.2">
      <c r="C610" s="50"/>
      <c r="D610" s="50"/>
      <c r="E610" s="50"/>
    </row>
    <row r="611" spans="3:5" s="49" customFormat="1" x14ac:dyDescent="0.2">
      <c r="C611" s="50"/>
      <c r="D611" s="50"/>
      <c r="E611" s="50"/>
    </row>
    <row r="612" spans="3:5" s="49" customFormat="1" x14ac:dyDescent="0.2">
      <c r="C612" s="50"/>
      <c r="D612" s="50"/>
      <c r="E612" s="50"/>
    </row>
    <row r="613" spans="3:5" s="49" customFormat="1" x14ac:dyDescent="0.2">
      <c r="C613" s="50"/>
      <c r="D613" s="50"/>
      <c r="E613" s="50"/>
    </row>
    <row r="614" spans="3:5" s="49" customFormat="1" x14ac:dyDescent="0.2">
      <c r="C614" s="50"/>
      <c r="D614" s="50"/>
      <c r="E614" s="50"/>
    </row>
    <row r="615" spans="3:5" s="49" customFormat="1" x14ac:dyDescent="0.2">
      <c r="C615" s="50"/>
      <c r="D615" s="50"/>
      <c r="E615" s="50"/>
    </row>
    <row r="616" spans="3:5" s="49" customFormat="1" x14ac:dyDescent="0.2">
      <c r="C616" s="50"/>
      <c r="D616" s="50"/>
      <c r="E616" s="50"/>
    </row>
    <row r="617" spans="3:5" s="49" customFormat="1" x14ac:dyDescent="0.2">
      <c r="C617" s="50"/>
      <c r="D617" s="50"/>
      <c r="E617" s="50"/>
    </row>
    <row r="618" spans="3:5" s="49" customFormat="1" x14ac:dyDescent="0.2">
      <c r="C618" s="50"/>
      <c r="D618" s="50"/>
      <c r="E618" s="50"/>
    </row>
    <row r="619" spans="3:5" s="49" customFormat="1" x14ac:dyDescent="0.2">
      <c r="C619" s="50"/>
      <c r="D619" s="50"/>
      <c r="E619" s="50"/>
    </row>
    <row r="620" spans="3:5" s="49" customFormat="1" x14ac:dyDescent="0.2">
      <c r="C620" s="50"/>
      <c r="D620" s="50"/>
      <c r="E620" s="50"/>
    </row>
    <row r="621" spans="3:5" s="49" customFormat="1" x14ac:dyDescent="0.2">
      <c r="C621" s="50"/>
      <c r="D621" s="50"/>
      <c r="E621" s="50"/>
    </row>
    <row r="622" spans="3:5" s="49" customFormat="1" x14ac:dyDescent="0.2">
      <c r="C622" s="50"/>
      <c r="D622" s="50"/>
      <c r="E622" s="50"/>
    </row>
    <row r="623" spans="3:5" s="49" customFormat="1" x14ac:dyDescent="0.2">
      <c r="C623" s="50"/>
      <c r="D623" s="50"/>
      <c r="E623" s="50"/>
    </row>
    <row r="624" spans="3:5" s="49" customFormat="1" x14ac:dyDescent="0.2">
      <c r="C624" s="50"/>
      <c r="D624" s="50"/>
      <c r="E624" s="50"/>
    </row>
    <row r="625" spans="3:5" s="49" customFormat="1" x14ac:dyDescent="0.2">
      <c r="C625" s="50"/>
      <c r="D625" s="50"/>
      <c r="E625" s="50"/>
    </row>
    <row r="626" spans="3:5" s="49" customFormat="1" x14ac:dyDescent="0.2">
      <c r="C626" s="50"/>
      <c r="D626" s="50"/>
      <c r="E626" s="50"/>
    </row>
    <row r="627" spans="3:5" s="49" customFormat="1" x14ac:dyDescent="0.2">
      <c r="C627" s="50"/>
      <c r="D627" s="50"/>
      <c r="E627" s="50"/>
    </row>
    <row r="628" spans="3:5" s="49" customFormat="1" x14ac:dyDescent="0.2">
      <c r="C628" s="50"/>
      <c r="D628" s="50"/>
      <c r="E628" s="50"/>
    </row>
    <row r="629" spans="3:5" s="49" customFormat="1" x14ac:dyDescent="0.2">
      <c r="C629" s="50"/>
      <c r="D629" s="50"/>
      <c r="E629" s="50"/>
    </row>
    <row r="630" spans="3:5" s="49" customFormat="1" x14ac:dyDescent="0.2">
      <c r="C630" s="50"/>
      <c r="D630" s="50"/>
      <c r="E630" s="50"/>
    </row>
    <row r="631" spans="3:5" s="49" customFormat="1" x14ac:dyDescent="0.2">
      <c r="C631" s="50"/>
      <c r="D631" s="50"/>
      <c r="E631" s="50"/>
    </row>
    <row r="632" spans="3:5" s="49" customFormat="1" x14ac:dyDescent="0.2">
      <c r="C632" s="50"/>
      <c r="D632" s="50"/>
      <c r="E632" s="50"/>
    </row>
    <row r="633" spans="3:5" s="49" customFormat="1" x14ac:dyDescent="0.2">
      <c r="C633" s="50"/>
      <c r="D633" s="50"/>
      <c r="E633" s="50"/>
    </row>
    <row r="634" spans="3:5" s="49" customFormat="1" x14ac:dyDescent="0.2">
      <c r="C634" s="50"/>
      <c r="D634" s="50"/>
      <c r="E634" s="50"/>
    </row>
    <row r="635" spans="3:5" s="49" customFormat="1" x14ac:dyDescent="0.2">
      <c r="C635" s="50"/>
      <c r="D635" s="50"/>
      <c r="E635" s="50"/>
    </row>
    <row r="636" spans="3:5" s="49" customFormat="1" x14ac:dyDescent="0.2">
      <c r="C636" s="50"/>
      <c r="D636" s="50"/>
      <c r="E636" s="50"/>
    </row>
    <row r="637" spans="3:5" s="49" customFormat="1" x14ac:dyDescent="0.2">
      <c r="C637" s="50"/>
      <c r="D637" s="50"/>
      <c r="E637" s="50"/>
    </row>
    <row r="638" spans="3:5" s="49" customFormat="1" x14ac:dyDescent="0.2">
      <c r="C638" s="50"/>
      <c r="D638" s="50"/>
      <c r="E638" s="50"/>
    </row>
    <row r="639" spans="3:5" s="49" customFormat="1" x14ac:dyDescent="0.2">
      <c r="C639" s="50"/>
      <c r="D639" s="50"/>
      <c r="E639" s="50"/>
    </row>
    <row r="640" spans="3:5" s="49" customFormat="1" x14ac:dyDescent="0.2">
      <c r="C640" s="50"/>
      <c r="D640" s="50"/>
      <c r="E640" s="50"/>
    </row>
    <row r="641" spans="3:5" s="49" customFormat="1" x14ac:dyDescent="0.2">
      <c r="C641" s="50"/>
      <c r="D641" s="50"/>
      <c r="E641" s="50"/>
    </row>
    <row r="642" spans="3:5" s="49" customFormat="1" x14ac:dyDescent="0.2">
      <c r="C642" s="50"/>
      <c r="D642" s="50"/>
      <c r="E642" s="50"/>
    </row>
    <row r="643" spans="3:5" s="49" customFormat="1" x14ac:dyDescent="0.2">
      <c r="C643" s="50"/>
      <c r="D643" s="50"/>
      <c r="E643" s="50"/>
    </row>
    <row r="644" spans="3:5" s="49" customFormat="1" x14ac:dyDescent="0.2">
      <c r="C644" s="50"/>
      <c r="D644" s="50"/>
      <c r="E644" s="50"/>
    </row>
    <row r="645" spans="3:5" s="49" customFormat="1" x14ac:dyDescent="0.2">
      <c r="C645" s="50"/>
      <c r="D645" s="50"/>
      <c r="E645" s="50"/>
    </row>
    <row r="646" spans="3:5" s="49" customFormat="1" x14ac:dyDescent="0.2">
      <c r="C646" s="50"/>
      <c r="D646" s="50"/>
      <c r="E646" s="50"/>
    </row>
    <row r="647" spans="3:5" s="49" customFormat="1" x14ac:dyDescent="0.2">
      <c r="C647" s="50"/>
      <c r="D647" s="50"/>
      <c r="E647" s="50"/>
    </row>
    <row r="648" spans="3:5" s="49" customFormat="1" x14ac:dyDescent="0.2">
      <c r="C648" s="50"/>
      <c r="D648" s="50"/>
      <c r="E648" s="50"/>
    </row>
    <row r="649" spans="3:5" s="49" customFormat="1" x14ac:dyDescent="0.2">
      <c r="C649" s="50"/>
      <c r="D649" s="50"/>
      <c r="E649" s="50"/>
    </row>
    <row r="650" spans="3:5" s="49" customFormat="1" x14ac:dyDescent="0.2">
      <c r="C650" s="50"/>
      <c r="D650" s="50"/>
      <c r="E650" s="50"/>
    </row>
    <row r="651" spans="3:5" s="49" customFormat="1" x14ac:dyDescent="0.2">
      <c r="C651" s="50"/>
      <c r="D651" s="50"/>
      <c r="E651" s="50"/>
    </row>
    <row r="652" spans="3:5" s="49" customFormat="1" x14ac:dyDescent="0.2">
      <c r="C652" s="50"/>
      <c r="D652" s="50"/>
      <c r="E652" s="50"/>
    </row>
    <row r="653" spans="3:5" s="49" customFormat="1" x14ac:dyDescent="0.2">
      <c r="C653" s="50"/>
      <c r="D653" s="50"/>
      <c r="E653" s="50"/>
    </row>
    <row r="654" spans="3:5" s="49" customFormat="1" x14ac:dyDescent="0.2">
      <c r="C654" s="50"/>
      <c r="D654" s="50"/>
      <c r="E654" s="50"/>
    </row>
    <row r="655" spans="3:5" s="49" customFormat="1" x14ac:dyDescent="0.2">
      <c r="C655" s="50"/>
      <c r="D655" s="50"/>
      <c r="E655" s="50"/>
    </row>
    <row r="656" spans="3:5" s="49" customFormat="1" x14ac:dyDescent="0.2">
      <c r="C656" s="50"/>
      <c r="D656" s="50"/>
      <c r="E656" s="50"/>
    </row>
    <row r="657" spans="3:5" s="49" customFormat="1" x14ac:dyDescent="0.2">
      <c r="C657" s="50"/>
      <c r="D657" s="50"/>
      <c r="E657" s="50"/>
    </row>
    <row r="658" spans="3:5" s="49" customFormat="1" x14ac:dyDescent="0.2">
      <c r="C658" s="50"/>
      <c r="D658" s="50"/>
      <c r="E658" s="50"/>
    </row>
    <row r="659" spans="3:5" s="49" customFormat="1" x14ac:dyDescent="0.2">
      <c r="C659" s="50"/>
      <c r="D659" s="50"/>
      <c r="E659" s="50"/>
    </row>
    <row r="660" spans="3:5" s="49" customFormat="1" x14ac:dyDescent="0.2">
      <c r="C660" s="50"/>
      <c r="D660" s="50"/>
      <c r="E660" s="50"/>
    </row>
    <row r="661" spans="3:5" s="49" customFormat="1" x14ac:dyDescent="0.2">
      <c r="C661" s="50"/>
      <c r="D661" s="50"/>
      <c r="E661" s="50"/>
    </row>
    <row r="662" spans="3:5" s="49" customFormat="1" x14ac:dyDescent="0.2">
      <c r="C662" s="50"/>
      <c r="D662" s="50"/>
      <c r="E662" s="50"/>
    </row>
    <row r="663" spans="3:5" s="49" customFormat="1" x14ac:dyDescent="0.2">
      <c r="C663" s="50"/>
      <c r="D663" s="50"/>
      <c r="E663" s="50"/>
    </row>
    <row r="664" spans="3:5" s="49" customFormat="1" x14ac:dyDescent="0.2">
      <c r="C664" s="50"/>
      <c r="D664" s="50"/>
      <c r="E664" s="50"/>
    </row>
    <row r="665" spans="3:5" s="49" customFormat="1" x14ac:dyDescent="0.2">
      <c r="C665" s="50"/>
      <c r="D665" s="50"/>
      <c r="E665" s="50"/>
    </row>
    <row r="666" spans="3:5" s="49" customFormat="1" x14ac:dyDescent="0.2">
      <c r="C666" s="50"/>
      <c r="D666" s="50"/>
      <c r="E666" s="50"/>
    </row>
    <row r="667" spans="3:5" s="49" customFormat="1" x14ac:dyDescent="0.2">
      <c r="C667" s="50"/>
      <c r="D667" s="50"/>
      <c r="E667" s="50"/>
    </row>
    <row r="668" spans="3:5" s="49" customFormat="1" x14ac:dyDescent="0.2">
      <c r="C668" s="50"/>
      <c r="D668" s="50"/>
      <c r="E668" s="50"/>
    </row>
    <row r="669" spans="3:5" s="49" customFormat="1" x14ac:dyDescent="0.2">
      <c r="C669" s="50"/>
      <c r="D669" s="50"/>
      <c r="E669" s="50"/>
    </row>
    <row r="670" spans="3:5" s="49" customFormat="1" x14ac:dyDescent="0.2">
      <c r="C670" s="50"/>
      <c r="D670" s="50"/>
      <c r="E670" s="50"/>
    </row>
    <row r="671" spans="3:5" s="49" customFormat="1" x14ac:dyDescent="0.2">
      <c r="C671" s="50"/>
      <c r="D671" s="50"/>
      <c r="E671" s="50"/>
    </row>
    <row r="672" spans="3:5" s="49" customFormat="1" x14ac:dyDescent="0.2">
      <c r="C672" s="50"/>
      <c r="D672" s="50"/>
      <c r="E672" s="50"/>
    </row>
    <row r="673" spans="3:5" s="49" customFormat="1" x14ac:dyDescent="0.2">
      <c r="C673" s="50"/>
      <c r="D673" s="50"/>
      <c r="E673" s="50"/>
    </row>
    <row r="674" spans="3:5" s="49" customFormat="1" x14ac:dyDescent="0.2">
      <c r="C674" s="50"/>
      <c r="D674" s="50"/>
      <c r="E674" s="50"/>
    </row>
    <row r="675" spans="3:5" s="49" customFormat="1" x14ac:dyDescent="0.2">
      <c r="C675" s="50"/>
      <c r="D675" s="50"/>
      <c r="E675" s="50"/>
    </row>
    <row r="676" spans="3:5" s="49" customFormat="1" x14ac:dyDescent="0.2">
      <c r="C676" s="50"/>
      <c r="D676" s="50"/>
      <c r="E676" s="50"/>
    </row>
    <row r="677" spans="3:5" s="49" customFormat="1" x14ac:dyDescent="0.2">
      <c r="C677" s="50"/>
      <c r="D677" s="50"/>
      <c r="E677" s="50"/>
    </row>
    <row r="678" spans="3:5" s="49" customFormat="1" x14ac:dyDescent="0.2">
      <c r="C678" s="50"/>
      <c r="D678" s="50"/>
      <c r="E678" s="50"/>
    </row>
    <row r="679" spans="3:5" s="49" customFormat="1" x14ac:dyDescent="0.2">
      <c r="C679" s="50"/>
      <c r="D679" s="50"/>
      <c r="E679" s="50"/>
    </row>
    <row r="680" spans="3:5" s="49" customFormat="1" x14ac:dyDescent="0.2">
      <c r="C680" s="50"/>
      <c r="D680" s="50"/>
      <c r="E680" s="50"/>
    </row>
    <row r="681" spans="3:5" s="49" customFormat="1" x14ac:dyDescent="0.2">
      <c r="C681" s="50"/>
      <c r="D681" s="50"/>
      <c r="E681" s="50"/>
    </row>
    <row r="682" spans="3:5" s="49" customFormat="1" x14ac:dyDescent="0.2">
      <c r="C682" s="50"/>
      <c r="D682" s="50"/>
      <c r="E682" s="50"/>
    </row>
    <row r="683" spans="3:5" s="49" customFormat="1" x14ac:dyDescent="0.2">
      <c r="C683" s="50"/>
      <c r="D683" s="50"/>
      <c r="E683" s="50"/>
    </row>
    <row r="684" spans="3:5" s="49" customFormat="1" x14ac:dyDescent="0.2">
      <c r="C684" s="50"/>
      <c r="D684" s="50"/>
      <c r="E684" s="50"/>
    </row>
    <row r="685" spans="3:5" s="49" customFormat="1" x14ac:dyDescent="0.2">
      <c r="C685" s="50"/>
      <c r="D685" s="50"/>
      <c r="E685" s="50"/>
    </row>
    <row r="686" spans="3:5" s="49" customFormat="1" x14ac:dyDescent="0.2">
      <c r="C686" s="50"/>
      <c r="D686" s="50"/>
      <c r="E686" s="50"/>
    </row>
    <row r="687" spans="3:5" s="49" customFormat="1" x14ac:dyDescent="0.2">
      <c r="C687" s="50"/>
      <c r="D687" s="50"/>
      <c r="E687" s="50"/>
    </row>
    <row r="688" spans="3:5" s="49" customFormat="1" x14ac:dyDescent="0.2">
      <c r="C688" s="50"/>
      <c r="D688" s="50"/>
      <c r="E688" s="50"/>
    </row>
    <row r="689" spans="3:5" s="49" customFormat="1" x14ac:dyDescent="0.2">
      <c r="C689" s="50"/>
      <c r="D689" s="50"/>
      <c r="E689" s="50"/>
    </row>
    <row r="690" spans="3:5" s="49" customFormat="1" x14ac:dyDescent="0.2">
      <c r="C690" s="50"/>
      <c r="D690" s="50"/>
      <c r="E690" s="50"/>
    </row>
    <row r="691" spans="3:5" s="49" customFormat="1" x14ac:dyDescent="0.2">
      <c r="C691" s="50"/>
      <c r="D691" s="50"/>
      <c r="E691" s="50"/>
    </row>
    <row r="692" spans="3:5" s="49" customFormat="1" x14ac:dyDescent="0.2">
      <c r="C692" s="50"/>
      <c r="D692" s="50"/>
      <c r="E692" s="50"/>
    </row>
    <row r="693" spans="3:5" s="49" customFormat="1" x14ac:dyDescent="0.2">
      <c r="C693" s="50"/>
      <c r="D693" s="50"/>
      <c r="E693" s="50"/>
    </row>
    <row r="694" spans="3:5" s="49" customFormat="1" x14ac:dyDescent="0.2">
      <c r="C694" s="50"/>
      <c r="D694" s="50"/>
      <c r="E694" s="50"/>
    </row>
    <row r="695" spans="3:5" s="49" customFormat="1" x14ac:dyDescent="0.2">
      <c r="C695" s="50"/>
      <c r="D695" s="50"/>
      <c r="E695" s="50"/>
    </row>
    <row r="696" spans="3:5" s="49" customFormat="1" x14ac:dyDescent="0.2">
      <c r="C696" s="50"/>
      <c r="D696" s="50"/>
      <c r="E696" s="50"/>
    </row>
    <row r="697" spans="3:5" s="49" customFormat="1" x14ac:dyDescent="0.2">
      <c r="C697" s="50"/>
      <c r="D697" s="50"/>
      <c r="E697" s="50"/>
    </row>
    <row r="698" spans="3:5" s="49" customFormat="1" x14ac:dyDescent="0.2">
      <c r="C698" s="50"/>
      <c r="D698" s="50"/>
      <c r="E698" s="50"/>
    </row>
    <row r="699" spans="3:5" s="49" customFormat="1" x14ac:dyDescent="0.2">
      <c r="C699" s="50"/>
      <c r="D699" s="50"/>
      <c r="E699" s="50"/>
    </row>
    <row r="700" spans="3:5" s="49" customFormat="1" x14ac:dyDescent="0.2">
      <c r="C700" s="50"/>
      <c r="D700" s="50"/>
      <c r="E700" s="50"/>
    </row>
    <row r="701" spans="3:5" s="49" customFormat="1" x14ac:dyDescent="0.2">
      <c r="C701" s="50"/>
      <c r="D701" s="50"/>
      <c r="E701" s="50"/>
    </row>
    <row r="702" spans="3:5" s="49" customFormat="1" x14ac:dyDescent="0.2">
      <c r="C702" s="50"/>
      <c r="D702" s="50"/>
      <c r="E702" s="50"/>
    </row>
    <row r="703" spans="3:5" s="49" customFormat="1" x14ac:dyDescent="0.2">
      <c r="C703" s="50"/>
      <c r="D703" s="50"/>
      <c r="E703" s="50"/>
    </row>
    <row r="704" spans="3:5" s="49" customFormat="1" x14ac:dyDescent="0.2">
      <c r="C704" s="50"/>
      <c r="D704" s="50"/>
      <c r="E704" s="50"/>
    </row>
    <row r="705" spans="3:5" s="49" customFormat="1" x14ac:dyDescent="0.2">
      <c r="C705" s="50"/>
      <c r="D705" s="50"/>
      <c r="E705" s="50"/>
    </row>
    <row r="706" spans="3:5" s="49" customFormat="1" x14ac:dyDescent="0.2">
      <c r="C706" s="50"/>
      <c r="D706" s="50"/>
      <c r="E706" s="50"/>
    </row>
    <row r="707" spans="3:5" s="49" customFormat="1" x14ac:dyDescent="0.2">
      <c r="C707" s="50"/>
      <c r="D707" s="50"/>
      <c r="E707" s="50"/>
    </row>
    <row r="708" spans="3:5" s="49" customFormat="1" x14ac:dyDescent="0.2">
      <c r="C708" s="50"/>
      <c r="D708" s="50"/>
      <c r="E708" s="50"/>
    </row>
    <row r="709" spans="3:5" s="49" customFormat="1" x14ac:dyDescent="0.2">
      <c r="C709" s="50"/>
      <c r="D709" s="50"/>
      <c r="E709" s="50"/>
    </row>
    <row r="710" spans="3:5" s="49" customFormat="1" x14ac:dyDescent="0.2">
      <c r="C710" s="50"/>
      <c r="D710" s="50"/>
      <c r="E710" s="50"/>
    </row>
    <row r="711" spans="3:5" s="49" customFormat="1" x14ac:dyDescent="0.2">
      <c r="C711" s="50"/>
      <c r="D711" s="50"/>
      <c r="E711" s="50"/>
    </row>
    <row r="712" spans="3:5" s="49" customFormat="1" x14ac:dyDescent="0.2">
      <c r="C712" s="50"/>
      <c r="D712" s="50"/>
      <c r="E712" s="50"/>
    </row>
    <row r="713" spans="3:5" s="49" customFormat="1" x14ac:dyDescent="0.2">
      <c r="C713" s="50"/>
      <c r="D713" s="50"/>
      <c r="E713" s="50"/>
    </row>
    <row r="714" spans="3:5" s="49" customFormat="1" x14ac:dyDescent="0.2">
      <c r="C714" s="50"/>
      <c r="D714" s="50"/>
      <c r="E714" s="50"/>
    </row>
  </sheetData>
  <mergeCells count="39">
    <mergeCell ref="N13:O13"/>
    <mergeCell ref="C11:N11"/>
    <mergeCell ref="A50:B50"/>
    <mergeCell ref="A17:A18"/>
    <mergeCell ref="B17:B18"/>
    <mergeCell ref="C17:C18"/>
    <mergeCell ref="C45:K45"/>
    <mergeCell ref="C43:K43"/>
    <mergeCell ref="C44:K44"/>
    <mergeCell ref="F17:K17"/>
    <mergeCell ref="L17:P17"/>
    <mergeCell ref="A13:G13"/>
    <mergeCell ref="K13:M13"/>
    <mergeCell ref="O15:P15"/>
    <mergeCell ref="D17:D18"/>
    <mergeCell ref="C7:N7"/>
    <mergeCell ref="A12:B12"/>
    <mergeCell ref="C12:N12"/>
    <mergeCell ref="A9:B9"/>
    <mergeCell ref="C8:N8"/>
    <mergeCell ref="C9:N9"/>
    <mergeCell ref="A11:B11"/>
    <mergeCell ref="A8:B8"/>
    <mergeCell ref="O1:P1"/>
    <mergeCell ref="A47:B47"/>
    <mergeCell ref="G47:H47"/>
    <mergeCell ref="D47:E47"/>
    <mergeCell ref="I47:M47"/>
    <mergeCell ref="N47:O47"/>
    <mergeCell ref="A10:B10"/>
    <mergeCell ref="C10:N10"/>
    <mergeCell ref="I15:K15"/>
    <mergeCell ref="E17:E18"/>
    <mergeCell ref="D2:H2"/>
    <mergeCell ref="C3:N3"/>
    <mergeCell ref="C4:N4"/>
    <mergeCell ref="A6:B6"/>
    <mergeCell ref="C6:N6"/>
    <mergeCell ref="A7:B7"/>
  </mergeCells>
  <phoneticPr fontId="0" type="noConversion"/>
  <pageMargins left="0.35" right="0.56000000000000005" top="0.52" bottom="0.51" header="0.5" footer="0.52"/>
  <pageSetup paperSize="9" scale="97" orientation="landscape" horizontalDpi="4294967295" r:id="rId1"/>
  <headerFooter alignWithMargins="0"/>
  <rowBreaks count="1" manualBreakCount="1">
    <brk id="28" max="15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17"/>
  <sheetViews>
    <sheetView zoomScale="130" zoomScaleNormal="130" zoomScaleSheetLayoutView="130" workbookViewId="0">
      <selection activeCell="C7" sqref="C7:N7"/>
    </sheetView>
  </sheetViews>
  <sheetFormatPr defaultRowHeight="12.75" x14ac:dyDescent="0.2"/>
  <cols>
    <col min="1" max="1" width="4.140625" style="54" customWidth="1"/>
    <col min="2" max="2" width="11.7109375" style="83" customWidth="1"/>
    <col min="3" max="3" width="34.85546875" style="68" customWidth="1"/>
    <col min="4" max="4" width="5.42578125" style="68" customWidth="1"/>
    <col min="5" max="5" width="7.28515625" style="68" customWidth="1"/>
    <col min="6" max="6" width="5.7109375" style="83" customWidth="1"/>
    <col min="7" max="7" width="5.42578125" style="54" customWidth="1"/>
    <col min="8" max="9" width="6.7109375" style="54" customWidth="1"/>
    <col min="10" max="10" width="6" style="54" customWidth="1"/>
    <col min="11" max="11" width="7" style="54" customWidth="1"/>
    <col min="12" max="13" width="8.28515625" style="54" customWidth="1"/>
    <col min="14" max="14" width="8.42578125" style="54" customWidth="1"/>
    <col min="15" max="15" width="8.140625" style="54" customWidth="1"/>
    <col min="16" max="16" width="9.85546875" style="54" customWidth="1"/>
    <col min="17" max="16384" width="9.140625" style="54"/>
  </cols>
  <sheetData>
    <row r="1" spans="1:16" s="49" customFormat="1" ht="18" customHeight="1" x14ac:dyDescent="0.2">
      <c r="C1" s="50"/>
      <c r="D1" s="50"/>
      <c r="E1" s="50"/>
      <c r="O1" s="267" t="s">
        <v>40</v>
      </c>
      <c r="P1" s="267"/>
    </row>
    <row r="2" spans="1:16" s="49" customFormat="1" ht="18" customHeight="1" x14ac:dyDescent="0.2">
      <c r="C2" s="50"/>
      <c r="D2" s="278" t="s">
        <v>41</v>
      </c>
      <c r="E2" s="278"/>
      <c r="F2" s="278"/>
      <c r="G2" s="278"/>
      <c r="H2" s="278"/>
      <c r="I2" s="51" t="s">
        <v>89</v>
      </c>
    </row>
    <row r="3" spans="1:16" s="49" customFormat="1" ht="18" customHeight="1" x14ac:dyDescent="0.2">
      <c r="C3" s="279" t="s">
        <v>176</v>
      </c>
      <c r="D3" s="279"/>
      <c r="E3" s="279"/>
      <c r="F3" s="279"/>
      <c r="G3" s="279"/>
      <c r="H3" s="279"/>
      <c r="I3" s="279"/>
      <c r="J3" s="279"/>
      <c r="K3" s="279"/>
      <c r="L3" s="279"/>
      <c r="M3" s="279"/>
      <c r="N3" s="279"/>
    </row>
    <row r="4" spans="1:16" s="49" customFormat="1" ht="12.75" customHeight="1" x14ac:dyDescent="0.2">
      <c r="C4" s="280" t="s">
        <v>25</v>
      </c>
      <c r="D4" s="280"/>
      <c r="E4" s="280"/>
      <c r="F4" s="280"/>
      <c r="G4" s="280"/>
      <c r="H4" s="280"/>
      <c r="I4" s="280"/>
      <c r="J4" s="280"/>
      <c r="K4" s="280"/>
      <c r="L4" s="280"/>
      <c r="M4" s="280"/>
      <c r="N4" s="280"/>
    </row>
    <row r="5" spans="1:16" s="49" customFormat="1" ht="12.75" customHeight="1" x14ac:dyDescent="0.2"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</row>
    <row r="6" spans="1:16" s="49" customFormat="1" ht="29.25" customHeight="1" x14ac:dyDescent="0.2">
      <c r="A6" s="273" t="s">
        <v>2</v>
      </c>
      <c r="B6" s="273"/>
      <c r="C6" s="281" t="str">
        <f>KOPS!D6</f>
        <v>Jelgavas pilsētas pašvaldības izglītības iestādes “Jelgavas 5. vidusskola”</v>
      </c>
      <c r="D6" s="281"/>
      <c r="E6" s="281"/>
      <c r="F6" s="281"/>
      <c r="G6" s="281"/>
      <c r="H6" s="281"/>
      <c r="I6" s="281"/>
      <c r="J6" s="281"/>
      <c r="K6" s="281"/>
      <c r="L6" s="281"/>
      <c r="M6" s="281"/>
      <c r="N6" s="281"/>
    </row>
    <row r="7" spans="1:16" s="49" customFormat="1" ht="29.25" customHeight="1" x14ac:dyDescent="0.2">
      <c r="A7" s="273" t="s">
        <v>3</v>
      </c>
      <c r="B7" s="273"/>
      <c r="C7" s="281" t="str">
        <f>KOPS!D7</f>
        <v xml:space="preserve">Jelgavas pilsētas pašvaldības izglītības iestādes “Jelgavas 5. vidusskolas” telpu vienkāršota atjaunošana </v>
      </c>
      <c r="D7" s="281"/>
      <c r="E7" s="281"/>
      <c r="F7" s="281"/>
      <c r="G7" s="281"/>
      <c r="H7" s="281"/>
      <c r="I7" s="281"/>
      <c r="J7" s="281"/>
      <c r="K7" s="281"/>
      <c r="L7" s="281"/>
      <c r="M7" s="281"/>
      <c r="N7" s="281"/>
    </row>
    <row r="8" spans="1:16" s="49" customFormat="1" ht="18.75" customHeight="1" x14ac:dyDescent="0.2">
      <c r="A8" s="273" t="s">
        <v>4</v>
      </c>
      <c r="B8" s="273"/>
      <c r="C8" s="281" t="str">
        <f>PBK!C15</f>
        <v>Aspazijas iela 20, Jelgava</v>
      </c>
      <c r="D8" s="281"/>
      <c r="E8" s="281"/>
      <c r="F8" s="281"/>
      <c r="G8" s="281"/>
      <c r="H8" s="281"/>
      <c r="I8" s="281"/>
      <c r="J8" s="281"/>
      <c r="K8" s="281"/>
      <c r="L8" s="281"/>
      <c r="M8" s="281"/>
      <c r="N8" s="281"/>
    </row>
    <row r="9" spans="1:16" s="49" customFormat="1" ht="18.75" customHeight="1" x14ac:dyDescent="0.2">
      <c r="A9" s="273" t="s">
        <v>12</v>
      </c>
      <c r="B9" s="273"/>
      <c r="C9" s="281" t="str">
        <f>PBK!C16</f>
        <v>Jelgavas pilsētas pašvaldības izglītības iestādes “Jelgavas 5. vidusskola”</v>
      </c>
      <c r="D9" s="281"/>
      <c r="E9" s="281"/>
      <c r="F9" s="281"/>
      <c r="G9" s="281"/>
      <c r="H9" s="281"/>
      <c r="I9" s="281"/>
      <c r="J9" s="281"/>
      <c r="K9" s="281"/>
      <c r="L9" s="281"/>
      <c r="M9" s="281"/>
      <c r="N9" s="281"/>
    </row>
    <row r="10" spans="1:16" s="49" customFormat="1" ht="18.75" customHeight="1" x14ac:dyDescent="0.2">
      <c r="A10" s="273" t="s">
        <v>5</v>
      </c>
      <c r="B10" s="273"/>
      <c r="C10" s="281"/>
      <c r="D10" s="281"/>
      <c r="E10" s="281"/>
      <c r="F10" s="281"/>
      <c r="G10" s="281"/>
      <c r="H10" s="281"/>
      <c r="I10" s="281"/>
      <c r="J10" s="281"/>
      <c r="K10" s="281"/>
      <c r="L10" s="281"/>
      <c r="M10" s="281"/>
      <c r="N10" s="281"/>
    </row>
    <row r="11" spans="1:16" s="49" customFormat="1" ht="18.75" customHeight="1" x14ac:dyDescent="0.2">
      <c r="A11" s="273" t="s">
        <v>13</v>
      </c>
      <c r="B11" s="273"/>
      <c r="C11" s="281"/>
      <c r="D11" s="281"/>
      <c r="E11" s="281"/>
      <c r="F11" s="281"/>
      <c r="G11" s="281"/>
      <c r="H11" s="281"/>
      <c r="I11" s="281"/>
      <c r="J11" s="281"/>
      <c r="K11" s="281"/>
      <c r="L11" s="281"/>
      <c r="M11" s="281"/>
      <c r="N11" s="281"/>
    </row>
    <row r="12" spans="1:16" s="49" customFormat="1" ht="18.75" customHeight="1" x14ac:dyDescent="0.2">
      <c r="A12" s="273"/>
      <c r="B12" s="273"/>
      <c r="C12" s="274"/>
      <c r="D12" s="274"/>
      <c r="E12" s="274"/>
      <c r="F12" s="274"/>
      <c r="G12" s="274"/>
      <c r="H12" s="274"/>
      <c r="I12" s="274"/>
      <c r="J12" s="274"/>
      <c r="K12" s="274"/>
      <c r="L12" s="274"/>
      <c r="M12" s="274"/>
      <c r="N12" s="274"/>
    </row>
    <row r="13" spans="1:16" s="49" customFormat="1" ht="17.25" customHeight="1" x14ac:dyDescent="0.2">
      <c r="A13" s="273" t="s">
        <v>353</v>
      </c>
      <c r="B13" s="273"/>
      <c r="C13" s="273"/>
      <c r="D13" s="273"/>
      <c r="E13" s="273"/>
      <c r="F13" s="273"/>
      <c r="G13" s="273"/>
      <c r="H13" s="53"/>
      <c r="I13" s="53"/>
      <c r="J13" s="53"/>
      <c r="K13" s="274" t="s">
        <v>42</v>
      </c>
      <c r="L13" s="274"/>
      <c r="M13" s="274"/>
      <c r="N13" s="282">
        <f>P48</f>
        <v>0</v>
      </c>
      <c r="O13" s="274"/>
      <c r="P13" s="51" t="s">
        <v>79</v>
      </c>
    </row>
    <row r="14" spans="1:16" x14ac:dyDescent="0.2">
      <c r="B14" s="54"/>
      <c r="C14" s="54"/>
      <c r="D14" s="54"/>
      <c r="E14" s="54"/>
      <c r="F14" s="54"/>
    </row>
    <row r="15" spans="1:16" x14ac:dyDescent="0.2">
      <c r="B15" s="54"/>
      <c r="C15" s="54"/>
      <c r="D15" s="54"/>
      <c r="E15" s="54"/>
      <c r="F15" s="54"/>
      <c r="I15" s="275" t="s">
        <v>43</v>
      </c>
      <c r="J15" s="275"/>
      <c r="K15" s="275"/>
      <c r="L15" s="55">
        <v>2016</v>
      </c>
      <c r="M15" s="55" t="s">
        <v>44</v>
      </c>
      <c r="N15" s="55"/>
      <c r="O15" s="292"/>
      <c r="P15" s="292"/>
    </row>
    <row r="16" spans="1:16" ht="13.5" thickBot="1" x14ac:dyDescent="0.25">
      <c r="B16" s="54"/>
      <c r="C16" s="54"/>
      <c r="D16" s="54"/>
      <c r="E16" s="54"/>
      <c r="F16" s="54"/>
    </row>
    <row r="17" spans="1:19" s="116" customFormat="1" ht="13.5" customHeight="1" x14ac:dyDescent="0.2">
      <c r="A17" s="283" t="s">
        <v>1</v>
      </c>
      <c r="B17" s="285" t="s">
        <v>45</v>
      </c>
      <c r="C17" s="285" t="s">
        <v>46</v>
      </c>
      <c r="D17" s="276" t="s">
        <v>47</v>
      </c>
      <c r="E17" s="276" t="s">
        <v>48</v>
      </c>
      <c r="F17" s="290" t="s">
        <v>49</v>
      </c>
      <c r="G17" s="290"/>
      <c r="H17" s="290"/>
      <c r="I17" s="290"/>
      <c r="J17" s="290"/>
      <c r="K17" s="290"/>
      <c r="L17" s="290" t="s">
        <v>50</v>
      </c>
      <c r="M17" s="290"/>
      <c r="N17" s="290"/>
      <c r="O17" s="290"/>
      <c r="P17" s="291"/>
      <c r="Q17" s="130"/>
    </row>
    <row r="18" spans="1:19" s="116" customFormat="1" ht="57.75" customHeight="1" x14ac:dyDescent="0.2">
      <c r="A18" s="284"/>
      <c r="B18" s="286"/>
      <c r="C18" s="286"/>
      <c r="D18" s="277"/>
      <c r="E18" s="277"/>
      <c r="F18" s="131" t="s">
        <v>51</v>
      </c>
      <c r="G18" s="131" t="s">
        <v>76</v>
      </c>
      <c r="H18" s="131" t="s">
        <v>73</v>
      </c>
      <c r="I18" s="131" t="s">
        <v>74</v>
      </c>
      <c r="J18" s="131" t="s">
        <v>75</v>
      </c>
      <c r="K18" s="131" t="s">
        <v>77</v>
      </c>
      <c r="L18" s="131" t="s">
        <v>52</v>
      </c>
      <c r="M18" s="131" t="s">
        <v>73</v>
      </c>
      <c r="N18" s="131" t="s">
        <v>74</v>
      </c>
      <c r="O18" s="131" t="s">
        <v>75</v>
      </c>
      <c r="P18" s="132" t="s">
        <v>78</v>
      </c>
      <c r="Q18" s="130"/>
    </row>
    <row r="19" spans="1:19" s="116" customFormat="1" ht="13.5" customHeight="1" thickBot="1" x14ac:dyDescent="0.25">
      <c r="A19" s="186" t="s">
        <v>53</v>
      </c>
      <c r="B19" s="187" t="s">
        <v>54</v>
      </c>
      <c r="C19" s="183">
        <v>3</v>
      </c>
      <c r="D19" s="188">
        <v>4</v>
      </c>
      <c r="E19" s="183">
        <v>5</v>
      </c>
      <c r="F19" s="188">
        <v>6</v>
      </c>
      <c r="G19" s="183">
        <v>7</v>
      </c>
      <c r="H19" s="183">
        <v>8</v>
      </c>
      <c r="I19" s="188">
        <v>9</v>
      </c>
      <c r="J19" s="188">
        <v>10</v>
      </c>
      <c r="K19" s="183">
        <v>11</v>
      </c>
      <c r="L19" s="183">
        <v>12</v>
      </c>
      <c r="M19" s="183">
        <v>13</v>
      </c>
      <c r="N19" s="188">
        <v>14</v>
      </c>
      <c r="O19" s="188">
        <v>15</v>
      </c>
      <c r="P19" s="189">
        <v>16</v>
      </c>
      <c r="Q19" s="130"/>
    </row>
    <row r="20" spans="1:19" ht="18.75" customHeight="1" x14ac:dyDescent="0.2">
      <c r="A20" s="214"/>
      <c r="B20" s="215"/>
      <c r="C20" s="216" t="s">
        <v>317</v>
      </c>
      <c r="D20" s="217"/>
      <c r="E20" s="22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1"/>
      <c r="R20" s="56"/>
      <c r="S20" s="56"/>
    </row>
    <row r="21" spans="1:19" s="126" customFormat="1" ht="14.25" customHeight="1" x14ac:dyDescent="0.2">
      <c r="A21" s="121">
        <v>1</v>
      </c>
      <c r="B21" s="122" t="s">
        <v>267</v>
      </c>
      <c r="C21" s="119" t="s">
        <v>244</v>
      </c>
      <c r="D21" s="105" t="s">
        <v>245</v>
      </c>
      <c r="E21" s="106">
        <v>18</v>
      </c>
      <c r="F21" s="123"/>
      <c r="G21" s="123"/>
      <c r="H21" s="114"/>
      <c r="I21" s="123"/>
      <c r="J21" s="123"/>
      <c r="K21" s="123"/>
      <c r="L21" s="123"/>
      <c r="M21" s="123"/>
      <c r="N21" s="123"/>
      <c r="O21" s="123"/>
      <c r="P21" s="124"/>
      <c r="Q21" s="125"/>
    </row>
    <row r="22" spans="1:19" s="126" customFormat="1" ht="14.25" customHeight="1" x14ac:dyDescent="0.2">
      <c r="A22" s="121">
        <v>2</v>
      </c>
      <c r="B22" s="122" t="s">
        <v>267</v>
      </c>
      <c r="C22" s="119" t="s">
        <v>246</v>
      </c>
      <c r="D22" s="105" t="s">
        <v>245</v>
      </c>
      <c r="E22" s="106">
        <v>30</v>
      </c>
      <c r="F22" s="123"/>
      <c r="G22" s="123"/>
      <c r="H22" s="114"/>
      <c r="I22" s="123"/>
      <c r="J22" s="123"/>
      <c r="K22" s="123"/>
      <c r="L22" s="123"/>
      <c r="M22" s="123"/>
      <c r="N22" s="123"/>
      <c r="O22" s="123"/>
      <c r="P22" s="124"/>
      <c r="S22" s="125"/>
    </row>
    <row r="23" spans="1:19" s="126" customFormat="1" ht="14.25" customHeight="1" x14ac:dyDescent="0.2">
      <c r="A23" s="121">
        <v>3</v>
      </c>
      <c r="B23" s="122" t="s">
        <v>267</v>
      </c>
      <c r="C23" s="119" t="s">
        <v>247</v>
      </c>
      <c r="D23" s="105" t="s">
        <v>248</v>
      </c>
      <c r="E23" s="106">
        <v>460</v>
      </c>
      <c r="F23" s="123"/>
      <c r="G23" s="123"/>
      <c r="H23" s="114"/>
      <c r="I23" s="123"/>
      <c r="J23" s="123"/>
      <c r="K23" s="123"/>
      <c r="L23" s="123"/>
      <c r="M23" s="123"/>
      <c r="N23" s="123"/>
      <c r="O23" s="123"/>
      <c r="P23" s="124"/>
      <c r="S23" s="125"/>
    </row>
    <row r="24" spans="1:19" ht="14.25" customHeight="1" x14ac:dyDescent="0.2">
      <c r="A24" s="65">
        <v>4</v>
      </c>
      <c r="B24" s="218" t="s">
        <v>267</v>
      </c>
      <c r="C24" s="110" t="s">
        <v>249</v>
      </c>
      <c r="D24" s="69" t="s">
        <v>248</v>
      </c>
      <c r="E24" s="70">
        <v>120</v>
      </c>
      <c r="F24" s="123"/>
      <c r="G24" s="123"/>
      <c r="H24" s="63"/>
      <c r="I24" s="63"/>
      <c r="J24" s="123"/>
      <c r="K24" s="63"/>
      <c r="L24" s="63"/>
      <c r="M24" s="63"/>
      <c r="N24" s="63"/>
      <c r="O24" s="63"/>
      <c r="P24" s="67"/>
      <c r="Q24" s="56"/>
    </row>
    <row r="25" spans="1:19" s="126" customFormat="1" ht="14.25" customHeight="1" x14ac:dyDescent="0.2">
      <c r="A25" s="121">
        <v>5</v>
      </c>
      <c r="B25" s="122" t="s">
        <v>267</v>
      </c>
      <c r="C25" s="119" t="s">
        <v>250</v>
      </c>
      <c r="D25" s="105" t="s">
        <v>58</v>
      </c>
      <c r="E25" s="106">
        <v>88</v>
      </c>
      <c r="F25" s="123"/>
      <c r="G25" s="123"/>
      <c r="H25" s="114"/>
      <c r="I25" s="123"/>
      <c r="J25" s="123"/>
      <c r="K25" s="123"/>
      <c r="L25" s="123"/>
      <c r="M25" s="123"/>
      <c r="N25" s="123"/>
      <c r="O25" s="123"/>
      <c r="P25" s="124"/>
      <c r="Q25" s="125"/>
    </row>
    <row r="26" spans="1:19" s="126" customFormat="1" ht="14.25" customHeight="1" x14ac:dyDescent="0.2">
      <c r="A26" s="121">
        <v>6</v>
      </c>
      <c r="B26" s="122" t="s">
        <v>267</v>
      </c>
      <c r="C26" s="119" t="s">
        <v>251</v>
      </c>
      <c r="D26" s="105" t="s">
        <v>58</v>
      </c>
      <c r="E26" s="106">
        <v>10</v>
      </c>
      <c r="F26" s="123"/>
      <c r="G26" s="123"/>
      <c r="H26" s="114"/>
      <c r="I26" s="123"/>
      <c r="J26" s="123"/>
      <c r="K26" s="123"/>
      <c r="L26" s="123"/>
      <c r="M26" s="123"/>
      <c r="N26" s="123"/>
      <c r="O26" s="123"/>
      <c r="P26" s="124"/>
      <c r="S26" s="125"/>
    </row>
    <row r="27" spans="1:19" s="126" customFormat="1" ht="14.25" customHeight="1" x14ac:dyDescent="0.2">
      <c r="A27" s="121">
        <v>7</v>
      </c>
      <c r="B27" s="122" t="s">
        <v>267</v>
      </c>
      <c r="C27" s="219" t="s">
        <v>304</v>
      </c>
      <c r="D27" s="105" t="s">
        <v>59</v>
      </c>
      <c r="E27" s="106">
        <v>2</v>
      </c>
      <c r="F27" s="123"/>
      <c r="G27" s="123"/>
      <c r="H27" s="114"/>
      <c r="I27" s="123"/>
      <c r="J27" s="123"/>
      <c r="K27" s="123"/>
      <c r="L27" s="123"/>
      <c r="M27" s="123"/>
      <c r="N27" s="123"/>
      <c r="O27" s="123"/>
      <c r="P27" s="124"/>
      <c r="S27" s="125"/>
    </row>
    <row r="28" spans="1:19" s="126" customFormat="1" ht="14.25" customHeight="1" x14ac:dyDescent="0.2">
      <c r="A28" s="121">
        <v>8</v>
      </c>
      <c r="B28" s="122" t="s">
        <v>267</v>
      </c>
      <c r="C28" s="119" t="s">
        <v>252</v>
      </c>
      <c r="D28" s="105" t="s">
        <v>59</v>
      </c>
      <c r="E28" s="106">
        <v>1</v>
      </c>
      <c r="F28" s="123"/>
      <c r="G28" s="123"/>
      <c r="H28" s="114"/>
      <c r="I28" s="123"/>
      <c r="J28" s="123"/>
      <c r="K28" s="123"/>
      <c r="L28" s="123"/>
      <c r="M28" s="123"/>
      <c r="N28" s="123"/>
      <c r="O28" s="123"/>
      <c r="P28" s="124"/>
      <c r="Q28" s="125"/>
    </row>
    <row r="29" spans="1:19" s="126" customFormat="1" ht="14.25" customHeight="1" x14ac:dyDescent="0.2">
      <c r="A29" s="121">
        <v>9</v>
      </c>
      <c r="B29" s="122" t="s">
        <v>267</v>
      </c>
      <c r="C29" s="119" t="s">
        <v>253</v>
      </c>
      <c r="D29" s="105" t="s">
        <v>59</v>
      </c>
      <c r="E29" s="106">
        <v>1</v>
      </c>
      <c r="F29" s="123"/>
      <c r="G29" s="123"/>
      <c r="H29" s="114"/>
      <c r="I29" s="123"/>
      <c r="J29" s="123"/>
      <c r="K29" s="123"/>
      <c r="L29" s="123"/>
      <c r="M29" s="123"/>
      <c r="N29" s="123"/>
      <c r="O29" s="123"/>
      <c r="P29" s="124"/>
      <c r="S29" s="125"/>
    </row>
    <row r="30" spans="1:19" s="126" customFormat="1" ht="14.25" customHeight="1" x14ac:dyDescent="0.2">
      <c r="A30" s="65">
        <v>10</v>
      </c>
      <c r="B30" s="122" t="s">
        <v>267</v>
      </c>
      <c r="C30" s="119" t="s">
        <v>254</v>
      </c>
      <c r="D30" s="105" t="s">
        <v>59</v>
      </c>
      <c r="E30" s="106">
        <v>1</v>
      </c>
      <c r="F30" s="123"/>
      <c r="G30" s="123"/>
      <c r="H30" s="114"/>
      <c r="I30" s="123"/>
      <c r="J30" s="123"/>
      <c r="K30" s="123"/>
      <c r="L30" s="123"/>
      <c r="M30" s="123"/>
      <c r="N30" s="123"/>
      <c r="O30" s="123"/>
      <c r="P30" s="124"/>
      <c r="Q30" s="125"/>
    </row>
    <row r="31" spans="1:19" s="126" customFormat="1" ht="14.25" customHeight="1" x14ac:dyDescent="0.2">
      <c r="A31" s="121">
        <v>11</v>
      </c>
      <c r="B31" s="218" t="s">
        <v>267</v>
      </c>
      <c r="C31" s="119" t="s">
        <v>255</v>
      </c>
      <c r="D31" s="105" t="s">
        <v>58</v>
      </c>
      <c r="E31" s="106">
        <v>44</v>
      </c>
      <c r="F31" s="123"/>
      <c r="G31" s="123"/>
      <c r="H31" s="114"/>
      <c r="I31" s="123"/>
      <c r="J31" s="123"/>
      <c r="K31" s="123"/>
      <c r="L31" s="123"/>
      <c r="M31" s="123"/>
      <c r="N31" s="123"/>
      <c r="O31" s="123"/>
      <c r="P31" s="124"/>
      <c r="S31" s="125"/>
    </row>
    <row r="32" spans="1:19" s="126" customFormat="1" ht="14.25" customHeight="1" x14ac:dyDescent="0.2">
      <c r="A32" s="121">
        <v>12</v>
      </c>
      <c r="B32" s="122" t="s">
        <v>267</v>
      </c>
      <c r="C32" s="119" t="s">
        <v>256</v>
      </c>
      <c r="D32" s="105" t="s">
        <v>58</v>
      </c>
      <c r="E32" s="106">
        <v>4</v>
      </c>
      <c r="F32" s="123"/>
      <c r="G32" s="123"/>
      <c r="H32" s="114"/>
      <c r="I32" s="123"/>
      <c r="J32" s="123"/>
      <c r="K32" s="123"/>
      <c r="L32" s="123"/>
      <c r="M32" s="123"/>
      <c r="N32" s="123"/>
      <c r="O32" s="123"/>
      <c r="P32" s="124"/>
      <c r="S32" s="125"/>
    </row>
    <row r="33" spans="1:24" s="126" customFormat="1" ht="14.25" customHeight="1" x14ac:dyDescent="0.2">
      <c r="A33" s="121">
        <v>13</v>
      </c>
      <c r="B33" s="122" t="s">
        <v>267</v>
      </c>
      <c r="C33" s="119" t="s">
        <v>257</v>
      </c>
      <c r="D33" s="105" t="s">
        <v>58</v>
      </c>
      <c r="E33" s="106">
        <v>1</v>
      </c>
      <c r="F33" s="123"/>
      <c r="G33" s="123"/>
      <c r="H33" s="114"/>
      <c r="I33" s="123"/>
      <c r="J33" s="123"/>
      <c r="K33" s="123"/>
      <c r="L33" s="123"/>
      <c r="M33" s="123"/>
      <c r="N33" s="123"/>
      <c r="O33" s="123"/>
      <c r="P33" s="124"/>
      <c r="S33" s="125"/>
    </row>
    <row r="34" spans="1:24" s="126" customFormat="1" ht="14.25" customHeight="1" x14ac:dyDescent="0.2">
      <c r="A34" s="121">
        <v>14</v>
      </c>
      <c r="B34" s="122" t="s">
        <v>267</v>
      </c>
      <c r="C34" s="127" t="s">
        <v>258</v>
      </c>
      <c r="D34" s="128" t="s">
        <v>58</v>
      </c>
      <c r="E34" s="129">
        <v>1</v>
      </c>
      <c r="F34" s="123"/>
      <c r="G34" s="123"/>
      <c r="H34" s="114"/>
      <c r="I34" s="123"/>
      <c r="J34" s="123"/>
      <c r="K34" s="123"/>
      <c r="L34" s="123"/>
      <c r="M34" s="123"/>
      <c r="N34" s="123"/>
      <c r="O34" s="123"/>
      <c r="P34" s="124"/>
      <c r="S34" s="125"/>
    </row>
    <row r="35" spans="1:24" s="126" customFormat="1" ht="14.25" customHeight="1" x14ac:dyDescent="0.2">
      <c r="A35" s="121">
        <v>15</v>
      </c>
      <c r="B35" s="122" t="s">
        <v>267</v>
      </c>
      <c r="C35" s="127" t="s">
        <v>259</v>
      </c>
      <c r="D35" s="128" t="s">
        <v>58</v>
      </c>
      <c r="E35" s="129">
        <v>1</v>
      </c>
      <c r="F35" s="123"/>
      <c r="G35" s="123"/>
      <c r="H35" s="114"/>
      <c r="I35" s="123"/>
      <c r="J35" s="123"/>
      <c r="K35" s="123"/>
      <c r="L35" s="123"/>
      <c r="M35" s="123"/>
      <c r="N35" s="123"/>
      <c r="O35" s="123"/>
      <c r="P35" s="124"/>
      <c r="S35" s="125"/>
    </row>
    <row r="36" spans="1:24" s="126" customFormat="1" ht="14.25" customHeight="1" x14ac:dyDescent="0.2">
      <c r="A36" s="65">
        <v>16</v>
      </c>
      <c r="B36" s="122" t="s">
        <v>267</v>
      </c>
      <c r="C36" s="127" t="s">
        <v>260</v>
      </c>
      <c r="D36" s="128" t="s">
        <v>58</v>
      </c>
      <c r="E36" s="129">
        <v>2</v>
      </c>
      <c r="F36" s="123"/>
      <c r="G36" s="123"/>
      <c r="H36" s="114"/>
      <c r="I36" s="123"/>
      <c r="J36" s="123"/>
      <c r="K36" s="123"/>
      <c r="L36" s="123"/>
      <c r="M36" s="123"/>
      <c r="N36" s="123"/>
      <c r="O36" s="123"/>
      <c r="P36" s="124"/>
      <c r="Q36" s="125"/>
    </row>
    <row r="37" spans="1:24" s="126" customFormat="1" ht="14.25" customHeight="1" x14ac:dyDescent="0.2">
      <c r="A37" s="121">
        <v>17</v>
      </c>
      <c r="B37" s="218" t="s">
        <v>267</v>
      </c>
      <c r="C37" s="127" t="s">
        <v>261</v>
      </c>
      <c r="D37" s="128" t="s">
        <v>58</v>
      </c>
      <c r="E37" s="129">
        <v>1</v>
      </c>
      <c r="F37" s="123"/>
      <c r="G37" s="123"/>
      <c r="H37" s="114"/>
      <c r="I37" s="123"/>
      <c r="J37" s="123"/>
      <c r="K37" s="123"/>
      <c r="L37" s="123"/>
      <c r="M37" s="123"/>
      <c r="N37" s="123"/>
      <c r="O37" s="123"/>
      <c r="P37" s="124"/>
      <c r="S37" s="125"/>
    </row>
    <row r="38" spans="1:24" s="2" customFormat="1" ht="16.5" customHeight="1" x14ac:dyDescent="0.2">
      <c r="A38" s="121">
        <v>18</v>
      </c>
      <c r="B38" s="122" t="s">
        <v>267</v>
      </c>
      <c r="C38" s="59" t="s">
        <v>269</v>
      </c>
      <c r="D38" s="60" t="s">
        <v>65</v>
      </c>
      <c r="E38" s="61">
        <v>10</v>
      </c>
      <c r="F38" s="123"/>
      <c r="G38" s="123"/>
      <c r="H38" s="62"/>
      <c r="I38" s="62"/>
      <c r="J38" s="123"/>
      <c r="K38" s="62"/>
      <c r="L38" s="62"/>
      <c r="M38" s="62"/>
      <c r="N38" s="62"/>
      <c r="O38" s="62"/>
      <c r="P38" s="64"/>
      <c r="Q38" s="56"/>
      <c r="R38" s="54"/>
      <c r="S38" s="54"/>
    </row>
    <row r="39" spans="1:24" s="126" customFormat="1" ht="14.25" customHeight="1" x14ac:dyDescent="0.2">
      <c r="A39" s="121">
        <v>19</v>
      </c>
      <c r="B39" s="122" t="s">
        <v>267</v>
      </c>
      <c r="C39" s="127" t="s">
        <v>262</v>
      </c>
      <c r="D39" s="128" t="s">
        <v>248</v>
      </c>
      <c r="E39" s="129">
        <v>120</v>
      </c>
      <c r="F39" s="123"/>
      <c r="G39" s="123"/>
      <c r="H39" s="114"/>
      <c r="I39" s="123"/>
      <c r="J39" s="123"/>
      <c r="K39" s="123"/>
      <c r="L39" s="123"/>
      <c r="M39" s="123"/>
      <c r="N39" s="123"/>
      <c r="O39" s="123"/>
      <c r="P39" s="124"/>
      <c r="Q39" s="125"/>
    </row>
    <row r="40" spans="1:24" s="2" customFormat="1" ht="16.5" customHeight="1" x14ac:dyDescent="0.2">
      <c r="A40" s="121">
        <v>20</v>
      </c>
      <c r="B40" s="122" t="s">
        <v>267</v>
      </c>
      <c r="C40" s="59" t="s">
        <v>263</v>
      </c>
      <c r="D40" s="60" t="s">
        <v>248</v>
      </c>
      <c r="E40" s="61">
        <v>80</v>
      </c>
      <c r="F40" s="123"/>
      <c r="G40" s="123"/>
      <c r="H40" s="62"/>
      <c r="I40" s="62"/>
      <c r="J40" s="123"/>
      <c r="K40" s="62"/>
      <c r="L40" s="62"/>
      <c r="M40" s="62"/>
      <c r="N40" s="62"/>
      <c r="O40" s="62"/>
      <c r="P40" s="64"/>
      <c r="Q40" s="56"/>
      <c r="R40" s="54"/>
      <c r="S40" s="54"/>
      <c r="T40" s="11"/>
      <c r="U40" s="11"/>
      <c r="V40" s="11"/>
      <c r="W40" s="11"/>
      <c r="X40" s="11"/>
    </row>
    <row r="41" spans="1:24" s="126" customFormat="1" ht="17.25" customHeight="1" x14ac:dyDescent="0.2">
      <c r="A41" s="121">
        <v>21</v>
      </c>
      <c r="B41" s="122" t="s">
        <v>267</v>
      </c>
      <c r="C41" s="127" t="s">
        <v>264</v>
      </c>
      <c r="D41" s="128" t="s">
        <v>248</v>
      </c>
      <c r="E41" s="129">
        <v>50</v>
      </c>
      <c r="F41" s="123"/>
      <c r="G41" s="123"/>
      <c r="H41" s="114"/>
      <c r="I41" s="123"/>
      <c r="J41" s="123"/>
      <c r="K41" s="123"/>
      <c r="L41" s="123"/>
      <c r="M41" s="123"/>
      <c r="N41" s="123"/>
      <c r="O41" s="123"/>
      <c r="P41" s="124"/>
      <c r="Q41" s="125"/>
    </row>
    <row r="42" spans="1:24" s="2" customFormat="1" ht="16.5" customHeight="1" x14ac:dyDescent="0.2">
      <c r="A42" s="65">
        <v>22</v>
      </c>
      <c r="B42" s="122" t="s">
        <v>267</v>
      </c>
      <c r="C42" s="59" t="s">
        <v>265</v>
      </c>
      <c r="D42" s="60" t="s">
        <v>59</v>
      </c>
      <c r="E42" s="61">
        <v>1</v>
      </c>
      <c r="F42" s="123"/>
      <c r="G42" s="123"/>
      <c r="H42" s="62"/>
      <c r="I42" s="62"/>
      <c r="J42" s="123"/>
      <c r="K42" s="62"/>
      <c r="L42" s="62"/>
      <c r="M42" s="62"/>
      <c r="N42" s="62"/>
      <c r="O42" s="62"/>
      <c r="P42" s="64"/>
      <c r="Q42" s="56"/>
      <c r="R42" s="54"/>
      <c r="S42" s="54"/>
      <c r="T42" s="11"/>
      <c r="U42" s="11"/>
      <c r="V42" s="11"/>
      <c r="W42" s="11"/>
      <c r="X42" s="11"/>
    </row>
    <row r="43" spans="1:24" s="2" customFormat="1" ht="16.5" customHeight="1" x14ac:dyDescent="0.2">
      <c r="A43" s="121">
        <v>23</v>
      </c>
      <c r="B43" s="122" t="s">
        <v>267</v>
      </c>
      <c r="C43" s="59" t="s">
        <v>316</v>
      </c>
      <c r="D43" s="60" t="s">
        <v>59</v>
      </c>
      <c r="E43" s="61">
        <v>1</v>
      </c>
      <c r="F43" s="123"/>
      <c r="G43" s="123"/>
      <c r="H43" s="62"/>
      <c r="I43" s="62"/>
      <c r="J43" s="123"/>
      <c r="K43" s="62"/>
      <c r="L43" s="62"/>
      <c r="M43" s="62"/>
      <c r="N43" s="62"/>
      <c r="O43" s="62"/>
      <c r="P43" s="64"/>
      <c r="Q43" s="56"/>
      <c r="R43" s="54"/>
      <c r="S43" s="54"/>
      <c r="T43" s="11"/>
      <c r="U43" s="11"/>
      <c r="V43" s="11"/>
      <c r="W43" s="11"/>
      <c r="X43" s="11"/>
    </row>
    <row r="44" spans="1:24" ht="14.25" customHeight="1" x14ac:dyDescent="0.2">
      <c r="A44" s="121">
        <v>24</v>
      </c>
      <c r="B44" s="218" t="s">
        <v>267</v>
      </c>
      <c r="C44" s="110" t="s">
        <v>270</v>
      </c>
      <c r="D44" s="69" t="s">
        <v>266</v>
      </c>
      <c r="E44" s="70">
        <v>1</v>
      </c>
      <c r="F44" s="123"/>
      <c r="G44" s="123"/>
      <c r="H44" s="62"/>
      <c r="I44" s="62"/>
      <c r="J44" s="123"/>
      <c r="K44" s="62"/>
      <c r="L44" s="63"/>
      <c r="M44" s="63"/>
      <c r="N44" s="63"/>
      <c r="O44" s="63"/>
      <c r="P44" s="67"/>
      <c r="Q44" s="56"/>
    </row>
    <row r="45" spans="1:24" ht="14.25" customHeight="1" thickBot="1" x14ac:dyDescent="0.25">
      <c r="A45" s="206"/>
      <c r="B45" s="207"/>
      <c r="C45" s="208"/>
      <c r="D45" s="209"/>
      <c r="E45" s="210"/>
      <c r="F45" s="211"/>
      <c r="G45" s="211"/>
      <c r="H45" s="211"/>
      <c r="I45" s="211"/>
      <c r="J45" s="211"/>
      <c r="K45" s="211"/>
      <c r="L45" s="211"/>
      <c r="M45" s="211"/>
      <c r="N45" s="211"/>
      <c r="O45" s="211"/>
      <c r="P45"/>
      <c r="Q45" s="56"/>
    </row>
    <row r="46" spans="1:24" ht="15.75" customHeight="1" x14ac:dyDescent="0.2">
      <c r="A46" s="190"/>
      <c r="B46" s="191"/>
      <c r="C46" s="293" t="s">
        <v>17</v>
      </c>
      <c r="D46" s="293"/>
      <c r="E46" s="293"/>
      <c r="F46" s="293"/>
      <c r="G46" s="293"/>
      <c r="H46" s="293"/>
      <c r="I46" s="293"/>
      <c r="J46" s="293"/>
      <c r="K46" s="293"/>
      <c r="L46" s="142"/>
      <c r="M46" s="142"/>
      <c r="N46" s="142"/>
      <c r="O46" s="142"/>
      <c r="P46" s="142"/>
    </row>
    <row r="47" spans="1:24" ht="15.75" customHeight="1" x14ac:dyDescent="0.2">
      <c r="A47" s="82"/>
      <c r="C47" s="289" t="s">
        <v>55</v>
      </c>
      <c r="D47" s="289"/>
      <c r="E47" s="289"/>
      <c r="F47" s="289"/>
      <c r="G47" s="289"/>
      <c r="H47" s="289"/>
      <c r="I47" s="289"/>
      <c r="J47" s="289"/>
      <c r="K47" s="289"/>
      <c r="L47" s="84"/>
      <c r="M47" s="84"/>
      <c r="N47" s="84"/>
      <c r="O47" s="84"/>
      <c r="P47" s="85"/>
    </row>
    <row r="48" spans="1:24" ht="15.75" customHeight="1" thickBot="1" x14ac:dyDescent="0.25">
      <c r="A48" s="86"/>
      <c r="B48" s="87"/>
      <c r="C48" s="287" t="s">
        <v>56</v>
      </c>
      <c r="D48" s="287"/>
      <c r="E48" s="287"/>
      <c r="F48" s="287"/>
      <c r="G48" s="287"/>
      <c r="H48" s="287"/>
      <c r="I48" s="287"/>
      <c r="J48" s="287"/>
      <c r="K48" s="287"/>
      <c r="L48" s="88"/>
      <c r="M48" s="88"/>
      <c r="N48" s="88"/>
      <c r="O48" s="88"/>
      <c r="P48" s="89"/>
    </row>
    <row r="49" spans="1:15" s="49" customFormat="1" x14ac:dyDescent="0.2">
      <c r="C49" s="50"/>
      <c r="D49" s="50"/>
      <c r="E49" s="50"/>
    </row>
    <row r="50" spans="1:15" s="49" customFormat="1" x14ac:dyDescent="0.2">
      <c r="A50" s="268" t="s">
        <v>18</v>
      </c>
      <c r="B50" s="268"/>
      <c r="C50" s="90"/>
      <c r="D50" s="269"/>
      <c r="E50" s="270"/>
      <c r="G50" s="268" t="s">
        <v>57</v>
      </c>
      <c r="H50" s="268"/>
      <c r="I50" s="271"/>
      <c r="J50" s="271"/>
      <c r="K50" s="271"/>
      <c r="L50" s="271"/>
      <c r="M50" s="271"/>
      <c r="N50" s="272"/>
      <c r="O50" s="268"/>
    </row>
    <row r="51" spans="1:15" s="49" customFormat="1" x14ac:dyDescent="0.2">
      <c r="C51" s="16" t="s">
        <v>19</v>
      </c>
      <c r="D51" s="50"/>
      <c r="E51" s="50"/>
      <c r="K51" s="16" t="s">
        <v>19</v>
      </c>
    </row>
    <row r="52" spans="1:15" s="49" customFormat="1" x14ac:dyDescent="0.2">
      <c r="C52" s="50"/>
      <c r="D52" s="50"/>
      <c r="E52" s="50"/>
    </row>
    <row r="53" spans="1:15" s="49" customFormat="1" x14ac:dyDescent="0.2">
      <c r="A53" s="268" t="s">
        <v>20</v>
      </c>
      <c r="B53" s="268"/>
      <c r="C53" s="50"/>
      <c r="D53" s="50"/>
      <c r="E53" s="50"/>
    </row>
    <row r="54" spans="1:15" s="49" customFormat="1" x14ac:dyDescent="0.2">
      <c r="C54" s="50"/>
      <c r="D54" s="50"/>
      <c r="E54" s="50"/>
    </row>
    <row r="55" spans="1:15" s="49" customFormat="1" x14ac:dyDescent="0.2">
      <c r="C55" s="50"/>
      <c r="D55" s="50"/>
      <c r="E55" s="50"/>
    </row>
    <row r="56" spans="1:15" s="49" customFormat="1" x14ac:dyDescent="0.2">
      <c r="C56" s="50"/>
      <c r="D56" s="50"/>
      <c r="E56" s="50"/>
    </row>
    <row r="57" spans="1:15" s="49" customFormat="1" x14ac:dyDescent="0.2">
      <c r="C57" s="50"/>
      <c r="D57" s="50"/>
      <c r="E57" s="50"/>
    </row>
    <row r="58" spans="1:15" s="49" customFormat="1" x14ac:dyDescent="0.2">
      <c r="C58" s="50"/>
      <c r="D58" s="50"/>
      <c r="E58" s="50"/>
    </row>
    <row r="59" spans="1:15" s="49" customFormat="1" x14ac:dyDescent="0.2">
      <c r="C59" s="50"/>
      <c r="D59" s="50"/>
      <c r="E59" s="50"/>
    </row>
    <row r="60" spans="1:15" s="49" customFormat="1" x14ac:dyDescent="0.2">
      <c r="C60" s="50"/>
      <c r="D60" s="50"/>
      <c r="E60" s="50"/>
    </row>
    <row r="61" spans="1:15" s="49" customFormat="1" x14ac:dyDescent="0.2">
      <c r="C61" s="50"/>
      <c r="D61" s="50"/>
      <c r="E61" s="50"/>
    </row>
    <row r="62" spans="1:15" s="49" customFormat="1" x14ac:dyDescent="0.2">
      <c r="C62" s="50"/>
      <c r="D62" s="50"/>
      <c r="E62" s="50"/>
    </row>
    <row r="63" spans="1:15" s="49" customFormat="1" x14ac:dyDescent="0.2">
      <c r="C63" s="50"/>
      <c r="D63" s="50"/>
      <c r="E63" s="50"/>
    </row>
    <row r="64" spans="1:15" s="49" customFormat="1" x14ac:dyDescent="0.2">
      <c r="C64" s="50"/>
      <c r="D64" s="50"/>
      <c r="E64" s="50"/>
    </row>
    <row r="65" spans="3:5" s="49" customFormat="1" x14ac:dyDescent="0.2">
      <c r="C65" s="50"/>
      <c r="D65" s="50"/>
      <c r="E65" s="50"/>
    </row>
    <row r="66" spans="3:5" s="49" customFormat="1" x14ac:dyDescent="0.2">
      <c r="C66" s="50"/>
      <c r="D66" s="50"/>
      <c r="E66" s="50"/>
    </row>
    <row r="67" spans="3:5" s="49" customFormat="1" x14ac:dyDescent="0.2">
      <c r="C67" s="50"/>
      <c r="D67" s="50"/>
      <c r="E67" s="50"/>
    </row>
    <row r="68" spans="3:5" s="49" customFormat="1" x14ac:dyDescent="0.2">
      <c r="C68" s="50"/>
      <c r="D68" s="50"/>
      <c r="E68" s="50"/>
    </row>
    <row r="69" spans="3:5" s="49" customFormat="1" x14ac:dyDescent="0.2">
      <c r="C69" s="50"/>
      <c r="D69" s="50"/>
      <c r="E69" s="50"/>
    </row>
    <row r="70" spans="3:5" s="49" customFormat="1" x14ac:dyDescent="0.2">
      <c r="C70" s="50"/>
      <c r="D70" s="50"/>
      <c r="E70" s="50"/>
    </row>
    <row r="71" spans="3:5" s="49" customFormat="1" x14ac:dyDescent="0.2">
      <c r="C71" s="50"/>
      <c r="D71" s="50"/>
      <c r="E71" s="50"/>
    </row>
    <row r="72" spans="3:5" s="49" customFormat="1" x14ac:dyDescent="0.2">
      <c r="C72" s="50"/>
      <c r="D72" s="50"/>
      <c r="E72" s="50"/>
    </row>
    <row r="73" spans="3:5" s="49" customFormat="1" x14ac:dyDescent="0.2">
      <c r="C73" s="50"/>
      <c r="D73" s="50"/>
      <c r="E73" s="50"/>
    </row>
    <row r="74" spans="3:5" s="49" customFormat="1" x14ac:dyDescent="0.2">
      <c r="C74" s="50"/>
      <c r="D74" s="50"/>
      <c r="E74" s="50"/>
    </row>
    <row r="75" spans="3:5" s="49" customFormat="1" x14ac:dyDescent="0.2">
      <c r="C75" s="50"/>
      <c r="D75" s="50"/>
      <c r="E75" s="50"/>
    </row>
    <row r="76" spans="3:5" s="49" customFormat="1" x14ac:dyDescent="0.2">
      <c r="C76" s="50"/>
      <c r="D76" s="50"/>
      <c r="E76" s="50"/>
    </row>
    <row r="77" spans="3:5" s="49" customFormat="1" x14ac:dyDescent="0.2">
      <c r="C77" s="50"/>
      <c r="D77" s="50"/>
      <c r="E77" s="50"/>
    </row>
    <row r="78" spans="3:5" s="49" customFormat="1" x14ac:dyDescent="0.2">
      <c r="C78" s="50"/>
      <c r="D78" s="50"/>
      <c r="E78" s="50"/>
    </row>
    <row r="79" spans="3:5" s="49" customFormat="1" x14ac:dyDescent="0.2">
      <c r="C79" s="50"/>
      <c r="D79" s="50"/>
      <c r="E79" s="50"/>
    </row>
    <row r="80" spans="3:5" s="49" customFormat="1" x14ac:dyDescent="0.2">
      <c r="C80" s="50"/>
      <c r="D80" s="50"/>
      <c r="E80" s="50"/>
    </row>
    <row r="81" spans="3:5" s="49" customFormat="1" x14ac:dyDescent="0.2">
      <c r="C81" s="50"/>
      <c r="D81" s="50"/>
      <c r="E81" s="50"/>
    </row>
    <row r="82" spans="3:5" s="49" customFormat="1" x14ac:dyDescent="0.2">
      <c r="C82" s="50"/>
      <c r="D82" s="50"/>
      <c r="E82" s="50"/>
    </row>
    <row r="83" spans="3:5" s="49" customFormat="1" x14ac:dyDescent="0.2">
      <c r="C83" s="50"/>
      <c r="D83" s="50"/>
      <c r="E83" s="50"/>
    </row>
    <row r="84" spans="3:5" s="49" customFormat="1" x14ac:dyDescent="0.2">
      <c r="C84" s="50"/>
      <c r="D84" s="50"/>
      <c r="E84" s="50"/>
    </row>
    <row r="85" spans="3:5" s="49" customFormat="1" x14ac:dyDescent="0.2">
      <c r="C85" s="50"/>
      <c r="D85" s="50"/>
      <c r="E85" s="50"/>
    </row>
    <row r="86" spans="3:5" s="49" customFormat="1" x14ac:dyDescent="0.2">
      <c r="C86" s="50"/>
      <c r="D86" s="50"/>
      <c r="E86" s="50"/>
    </row>
    <row r="87" spans="3:5" s="49" customFormat="1" x14ac:dyDescent="0.2">
      <c r="C87" s="50"/>
      <c r="D87" s="50"/>
      <c r="E87" s="50"/>
    </row>
    <row r="88" spans="3:5" s="49" customFormat="1" x14ac:dyDescent="0.2">
      <c r="C88" s="50"/>
      <c r="D88" s="50"/>
      <c r="E88" s="50"/>
    </row>
    <row r="89" spans="3:5" s="49" customFormat="1" x14ac:dyDescent="0.2">
      <c r="C89" s="50"/>
      <c r="D89" s="50"/>
      <c r="E89" s="50"/>
    </row>
    <row r="90" spans="3:5" s="49" customFormat="1" x14ac:dyDescent="0.2">
      <c r="C90" s="50"/>
      <c r="D90" s="50"/>
      <c r="E90" s="50"/>
    </row>
    <row r="91" spans="3:5" s="49" customFormat="1" x14ac:dyDescent="0.2">
      <c r="C91" s="50"/>
      <c r="D91" s="50"/>
      <c r="E91" s="50"/>
    </row>
    <row r="92" spans="3:5" s="49" customFormat="1" x14ac:dyDescent="0.2">
      <c r="C92" s="50"/>
      <c r="D92" s="50"/>
      <c r="E92" s="50"/>
    </row>
    <row r="93" spans="3:5" s="49" customFormat="1" x14ac:dyDescent="0.2">
      <c r="C93" s="50"/>
      <c r="D93" s="50"/>
      <c r="E93" s="50"/>
    </row>
    <row r="94" spans="3:5" s="49" customFormat="1" x14ac:dyDescent="0.2">
      <c r="C94" s="50"/>
      <c r="D94" s="50"/>
      <c r="E94" s="50"/>
    </row>
    <row r="95" spans="3:5" s="49" customFormat="1" x14ac:dyDescent="0.2">
      <c r="C95" s="50"/>
      <c r="D95" s="50"/>
      <c r="E95" s="50"/>
    </row>
    <row r="96" spans="3:5" s="49" customFormat="1" x14ac:dyDescent="0.2">
      <c r="C96" s="50"/>
      <c r="D96" s="50"/>
      <c r="E96" s="50"/>
    </row>
    <row r="97" spans="3:5" s="49" customFormat="1" x14ac:dyDescent="0.2">
      <c r="C97" s="50"/>
      <c r="D97" s="50"/>
      <c r="E97" s="50"/>
    </row>
    <row r="98" spans="3:5" s="49" customFormat="1" x14ac:dyDescent="0.2">
      <c r="C98" s="50"/>
      <c r="D98" s="50"/>
      <c r="E98" s="50"/>
    </row>
    <row r="99" spans="3:5" s="49" customFormat="1" x14ac:dyDescent="0.2">
      <c r="C99" s="50"/>
      <c r="D99" s="50"/>
      <c r="E99" s="50"/>
    </row>
    <row r="100" spans="3:5" s="49" customFormat="1" x14ac:dyDescent="0.2">
      <c r="C100" s="50"/>
      <c r="D100" s="50"/>
      <c r="E100" s="50"/>
    </row>
    <row r="101" spans="3:5" s="49" customFormat="1" x14ac:dyDescent="0.2">
      <c r="C101" s="50"/>
      <c r="D101" s="50"/>
      <c r="E101" s="50"/>
    </row>
    <row r="102" spans="3:5" s="49" customFormat="1" x14ac:dyDescent="0.2">
      <c r="C102" s="50"/>
      <c r="D102" s="50"/>
      <c r="E102" s="50"/>
    </row>
    <row r="103" spans="3:5" s="49" customFormat="1" x14ac:dyDescent="0.2">
      <c r="C103" s="50"/>
      <c r="D103" s="50"/>
      <c r="E103" s="50"/>
    </row>
    <row r="104" spans="3:5" s="49" customFormat="1" x14ac:dyDescent="0.2">
      <c r="C104" s="50"/>
      <c r="D104" s="50"/>
      <c r="E104" s="50"/>
    </row>
    <row r="105" spans="3:5" s="49" customFormat="1" x14ac:dyDescent="0.2">
      <c r="C105" s="50"/>
      <c r="D105" s="50"/>
      <c r="E105" s="50"/>
    </row>
    <row r="106" spans="3:5" s="49" customFormat="1" x14ac:dyDescent="0.2">
      <c r="C106" s="50"/>
      <c r="D106" s="50"/>
      <c r="E106" s="50"/>
    </row>
    <row r="107" spans="3:5" s="49" customFormat="1" x14ac:dyDescent="0.2">
      <c r="C107" s="50"/>
      <c r="D107" s="50"/>
      <c r="E107" s="50"/>
    </row>
    <row r="108" spans="3:5" s="49" customFormat="1" x14ac:dyDescent="0.2">
      <c r="C108" s="50"/>
      <c r="D108" s="50"/>
      <c r="E108" s="50"/>
    </row>
    <row r="109" spans="3:5" s="49" customFormat="1" x14ac:dyDescent="0.2">
      <c r="C109" s="50"/>
      <c r="D109" s="50"/>
      <c r="E109" s="50"/>
    </row>
    <row r="110" spans="3:5" s="49" customFormat="1" x14ac:dyDescent="0.2">
      <c r="C110" s="50"/>
      <c r="D110" s="50"/>
      <c r="E110" s="50"/>
    </row>
    <row r="111" spans="3:5" s="49" customFormat="1" x14ac:dyDescent="0.2">
      <c r="C111" s="50"/>
      <c r="D111" s="50"/>
      <c r="E111" s="50"/>
    </row>
    <row r="112" spans="3:5" s="49" customFormat="1" x14ac:dyDescent="0.2">
      <c r="C112" s="50"/>
      <c r="D112" s="50"/>
      <c r="E112" s="50"/>
    </row>
    <row r="113" spans="3:5" s="49" customFormat="1" x14ac:dyDescent="0.2">
      <c r="C113" s="50"/>
      <c r="D113" s="50"/>
      <c r="E113" s="50"/>
    </row>
    <row r="114" spans="3:5" s="49" customFormat="1" x14ac:dyDescent="0.2">
      <c r="C114" s="50"/>
      <c r="D114" s="50"/>
      <c r="E114" s="50"/>
    </row>
    <row r="115" spans="3:5" s="49" customFormat="1" x14ac:dyDescent="0.2">
      <c r="C115" s="50"/>
      <c r="D115" s="50"/>
      <c r="E115" s="50"/>
    </row>
    <row r="116" spans="3:5" s="49" customFormat="1" x14ac:dyDescent="0.2">
      <c r="C116" s="50"/>
      <c r="D116" s="50"/>
      <c r="E116" s="50"/>
    </row>
    <row r="117" spans="3:5" s="49" customFormat="1" x14ac:dyDescent="0.2">
      <c r="C117" s="50"/>
      <c r="D117" s="50"/>
      <c r="E117" s="50"/>
    </row>
    <row r="118" spans="3:5" s="49" customFormat="1" x14ac:dyDescent="0.2">
      <c r="C118" s="50"/>
      <c r="D118" s="50"/>
      <c r="E118" s="50"/>
    </row>
    <row r="119" spans="3:5" s="49" customFormat="1" x14ac:dyDescent="0.2">
      <c r="C119" s="50"/>
      <c r="D119" s="50"/>
      <c r="E119" s="50"/>
    </row>
    <row r="120" spans="3:5" s="49" customFormat="1" x14ac:dyDescent="0.2">
      <c r="C120" s="50"/>
      <c r="D120" s="50"/>
      <c r="E120" s="50"/>
    </row>
    <row r="121" spans="3:5" s="49" customFormat="1" x14ac:dyDescent="0.2">
      <c r="C121" s="50"/>
      <c r="D121" s="50"/>
      <c r="E121" s="50"/>
    </row>
    <row r="122" spans="3:5" s="49" customFormat="1" x14ac:dyDescent="0.2">
      <c r="C122" s="50"/>
      <c r="D122" s="50"/>
      <c r="E122" s="50"/>
    </row>
    <row r="123" spans="3:5" s="49" customFormat="1" x14ac:dyDescent="0.2">
      <c r="C123" s="50"/>
      <c r="D123" s="50"/>
      <c r="E123" s="50"/>
    </row>
    <row r="124" spans="3:5" s="49" customFormat="1" x14ac:dyDescent="0.2">
      <c r="C124" s="50"/>
      <c r="D124" s="50"/>
      <c r="E124" s="50"/>
    </row>
    <row r="125" spans="3:5" s="49" customFormat="1" x14ac:dyDescent="0.2">
      <c r="C125" s="50"/>
      <c r="D125" s="50"/>
      <c r="E125" s="50"/>
    </row>
    <row r="126" spans="3:5" s="49" customFormat="1" x14ac:dyDescent="0.2">
      <c r="C126" s="50"/>
      <c r="D126" s="50"/>
      <c r="E126" s="50"/>
    </row>
    <row r="127" spans="3:5" s="49" customFormat="1" x14ac:dyDescent="0.2">
      <c r="C127" s="50"/>
      <c r="D127" s="50"/>
      <c r="E127" s="50"/>
    </row>
    <row r="128" spans="3:5" s="49" customFormat="1" x14ac:dyDescent="0.2">
      <c r="C128" s="50"/>
      <c r="D128" s="50"/>
      <c r="E128" s="50"/>
    </row>
    <row r="129" spans="3:5" s="49" customFormat="1" x14ac:dyDescent="0.2">
      <c r="C129" s="50"/>
      <c r="D129" s="50"/>
      <c r="E129" s="50"/>
    </row>
    <row r="130" spans="3:5" s="49" customFormat="1" x14ac:dyDescent="0.2">
      <c r="C130" s="50"/>
      <c r="D130" s="50"/>
      <c r="E130" s="50"/>
    </row>
    <row r="131" spans="3:5" s="49" customFormat="1" x14ac:dyDescent="0.2">
      <c r="C131" s="50"/>
      <c r="D131" s="50"/>
      <c r="E131" s="50"/>
    </row>
    <row r="132" spans="3:5" s="49" customFormat="1" x14ac:dyDescent="0.2">
      <c r="C132" s="50"/>
      <c r="D132" s="50"/>
      <c r="E132" s="50"/>
    </row>
    <row r="133" spans="3:5" s="49" customFormat="1" x14ac:dyDescent="0.2">
      <c r="C133" s="50"/>
      <c r="D133" s="50"/>
      <c r="E133" s="50"/>
    </row>
    <row r="134" spans="3:5" s="49" customFormat="1" x14ac:dyDescent="0.2">
      <c r="C134" s="50"/>
      <c r="D134" s="50"/>
      <c r="E134" s="50"/>
    </row>
    <row r="135" spans="3:5" s="49" customFormat="1" x14ac:dyDescent="0.2">
      <c r="C135" s="50"/>
      <c r="D135" s="50"/>
      <c r="E135" s="50"/>
    </row>
    <row r="136" spans="3:5" s="49" customFormat="1" x14ac:dyDescent="0.2">
      <c r="C136" s="50"/>
      <c r="D136" s="50"/>
      <c r="E136" s="50"/>
    </row>
    <row r="137" spans="3:5" s="49" customFormat="1" x14ac:dyDescent="0.2">
      <c r="C137" s="50"/>
      <c r="D137" s="50"/>
      <c r="E137" s="50"/>
    </row>
    <row r="138" spans="3:5" s="49" customFormat="1" x14ac:dyDescent="0.2">
      <c r="C138" s="50"/>
      <c r="D138" s="50"/>
      <c r="E138" s="50"/>
    </row>
    <row r="139" spans="3:5" s="49" customFormat="1" x14ac:dyDescent="0.2">
      <c r="C139" s="50"/>
      <c r="D139" s="50"/>
      <c r="E139" s="50"/>
    </row>
    <row r="140" spans="3:5" s="49" customFormat="1" x14ac:dyDescent="0.2">
      <c r="C140" s="50"/>
      <c r="D140" s="50"/>
      <c r="E140" s="50"/>
    </row>
    <row r="141" spans="3:5" s="49" customFormat="1" x14ac:dyDescent="0.2">
      <c r="C141" s="50"/>
      <c r="D141" s="50"/>
      <c r="E141" s="50"/>
    </row>
    <row r="142" spans="3:5" s="49" customFormat="1" x14ac:dyDescent="0.2">
      <c r="C142" s="50"/>
      <c r="D142" s="50"/>
      <c r="E142" s="50"/>
    </row>
    <row r="143" spans="3:5" s="49" customFormat="1" x14ac:dyDescent="0.2">
      <c r="C143" s="50"/>
      <c r="D143" s="50"/>
      <c r="E143" s="50"/>
    </row>
    <row r="144" spans="3:5" s="49" customFormat="1" x14ac:dyDescent="0.2">
      <c r="C144" s="50"/>
      <c r="D144" s="50"/>
      <c r="E144" s="50"/>
    </row>
    <row r="145" spans="3:5" s="49" customFormat="1" x14ac:dyDescent="0.2">
      <c r="C145" s="50"/>
      <c r="D145" s="50"/>
      <c r="E145" s="50"/>
    </row>
    <row r="146" spans="3:5" s="49" customFormat="1" x14ac:dyDescent="0.2">
      <c r="C146" s="50"/>
      <c r="D146" s="50"/>
      <c r="E146" s="50"/>
    </row>
    <row r="147" spans="3:5" s="49" customFormat="1" x14ac:dyDescent="0.2">
      <c r="C147" s="50"/>
      <c r="D147" s="50"/>
      <c r="E147" s="50"/>
    </row>
    <row r="148" spans="3:5" s="49" customFormat="1" x14ac:dyDescent="0.2">
      <c r="C148" s="50"/>
      <c r="D148" s="50"/>
      <c r="E148" s="50"/>
    </row>
    <row r="149" spans="3:5" s="49" customFormat="1" x14ac:dyDescent="0.2">
      <c r="C149" s="50"/>
      <c r="D149" s="50"/>
      <c r="E149" s="50"/>
    </row>
    <row r="150" spans="3:5" s="49" customFormat="1" x14ac:dyDescent="0.2">
      <c r="C150" s="50"/>
      <c r="D150" s="50"/>
      <c r="E150" s="50"/>
    </row>
    <row r="151" spans="3:5" s="49" customFormat="1" x14ac:dyDescent="0.2">
      <c r="C151" s="50"/>
      <c r="D151" s="50"/>
      <c r="E151" s="50"/>
    </row>
    <row r="152" spans="3:5" s="49" customFormat="1" x14ac:dyDescent="0.2">
      <c r="C152" s="50"/>
      <c r="D152" s="50"/>
      <c r="E152" s="50"/>
    </row>
    <row r="153" spans="3:5" s="49" customFormat="1" x14ac:dyDescent="0.2">
      <c r="C153" s="50"/>
      <c r="D153" s="50"/>
      <c r="E153" s="50"/>
    </row>
    <row r="154" spans="3:5" s="49" customFormat="1" x14ac:dyDescent="0.2">
      <c r="C154" s="50"/>
      <c r="D154" s="50"/>
      <c r="E154" s="50"/>
    </row>
    <row r="155" spans="3:5" s="49" customFormat="1" x14ac:dyDescent="0.2">
      <c r="C155" s="50"/>
      <c r="D155" s="50"/>
      <c r="E155" s="50"/>
    </row>
    <row r="156" spans="3:5" s="49" customFormat="1" x14ac:dyDescent="0.2">
      <c r="C156" s="50"/>
      <c r="D156" s="50"/>
      <c r="E156" s="50"/>
    </row>
    <row r="157" spans="3:5" s="49" customFormat="1" x14ac:dyDescent="0.2">
      <c r="C157" s="50"/>
      <c r="D157" s="50"/>
      <c r="E157" s="50"/>
    </row>
    <row r="158" spans="3:5" s="49" customFormat="1" x14ac:dyDescent="0.2">
      <c r="C158" s="50"/>
      <c r="D158" s="50"/>
      <c r="E158" s="50"/>
    </row>
    <row r="159" spans="3:5" s="49" customFormat="1" x14ac:dyDescent="0.2">
      <c r="C159" s="50"/>
      <c r="D159" s="50"/>
      <c r="E159" s="50"/>
    </row>
    <row r="160" spans="3:5" s="49" customFormat="1" x14ac:dyDescent="0.2">
      <c r="C160" s="50"/>
      <c r="D160" s="50"/>
      <c r="E160" s="50"/>
    </row>
    <row r="161" spans="3:5" s="49" customFormat="1" x14ac:dyDescent="0.2">
      <c r="C161" s="50"/>
      <c r="D161" s="50"/>
      <c r="E161" s="50"/>
    </row>
    <row r="162" spans="3:5" s="49" customFormat="1" x14ac:dyDescent="0.2">
      <c r="C162" s="50"/>
      <c r="D162" s="50"/>
      <c r="E162" s="50"/>
    </row>
    <row r="163" spans="3:5" s="49" customFormat="1" x14ac:dyDescent="0.2">
      <c r="C163" s="50"/>
      <c r="D163" s="50"/>
      <c r="E163" s="50"/>
    </row>
    <row r="164" spans="3:5" s="49" customFormat="1" x14ac:dyDescent="0.2">
      <c r="C164" s="50"/>
      <c r="D164" s="50"/>
      <c r="E164" s="50"/>
    </row>
    <row r="165" spans="3:5" s="49" customFormat="1" x14ac:dyDescent="0.2">
      <c r="C165" s="50"/>
      <c r="D165" s="50"/>
      <c r="E165" s="50"/>
    </row>
    <row r="166" spans="3:5" s="49" customFormat="1" x14ac:dyDescent="0.2">
      <c r="C166" s="50"/>
      <c r="D166" s="50"/>
      <c r="E166" s="50"/>
    </row>
    <row r="167" spans="3:5" s="49" customFormat="1" x14ac:dyDescent="0.2">
      <c r="C167" s="50"/>
      <c r="D167" s="50"/>
      <c r="E167" s="50"/>
    </row>
    <row r="168" spans="3:5" s="49" customFormat="1" x14ac:dyDescent="0.2">
      <c r="C168" s="50"/>
      <c r="D168" s="50"/>
      <c r="E168" s="50"/>
    </row>
    <row r="169" spans="3:5" s="49" customFormat="1" x14ac:dyDescent="0.2">
      <c r="C169" s="50"/>
      <c r="D169" s="50"/>
      <c r="E169" s="50"/>
    </row>
    <row r="170" spans="3:5" s="49" customFormat="1" x14ac:dyDescent="0.2">
      <c r="C170" s="50"/>
      <c r="D170" s="50"/>
      <c r="E170" s="50"/>
    </row>
    <row r="171" spans="3:5" s="49" customFormat="1" x14ac:dyDescent="0.2">
      <c r="C171" s="50"/>
      <c r="D171" s="50"/>
      <c r="E171" s="50"/>
    </row>
    <row r="172" spans="3:5" s="49" customFormat="1" x14ac:dyDescent="0.2">
      <c r="C172" s="50"/>
      <c r="D172" s="50"/>
      <c r="E172" s="50"/>
    </row>
    <row r="173" spans="3:5" s="49" customFormat="1" x14ac:dyDescent="0.2">
      <c r="C173" s="50"/>
      <c r="D173" s="50"/>
      <c r="E173" s="50"/>
    </row>
    <row r="174" spans="3:5" s="49" customFormat="1" x14ac:dyDescent="0.2">
      <c r="C174" s="50"/>
      <c r="D174" s="50"/>
      <c r="E174" s="50"/>
    </row>
    <row r="175" spans="3:5" s="49" customFormat="1" x14ac:dyDescent="0.2">
      <c r="C175" s="50"/>
      <c r="D175" s="50"/>
      <c r="E175" s="50"/>
    </row>
    <row r="176" spans="3:5" s="49" customFormat="1" x14ac:dyDescent="0.2">
      <c r="C176" s="50"/>
      <c r="D176" s="50"/>
      <c r="E176" s="50"/>
    </row>
    <row r="177" spans="3:5" s="49" customFormat="1" x14ac:dyDescent="0.2">
      <c r="C177" s="50"/>
      <c r="D177" s="50"/>
      <c r="E177" s="50"/>
    </row>
    <row r="178" spans="3:5" s="49" customFormat="1" x14ac:dyDescent="0.2">
      <c r="C178" s="50"/>
      <c r="D178" s="50"/>
      <c r="E178" s="50"/>
    </row>
    <row r="179" spans="3:5" s="49" customFormat="1" x14ac:dyDescent="0.2">
      <c r="C179" s="50"/>
      <c r="D179" s="50"/>
      <c r="E179" s="50"/>
    </row>
    <row r="180" spans="3:5" s="49" customFormat="1" x14ac:dyDescent="0.2">
      <c r="C180" s="50"/>
      <c r="D180" s="50"/>
      <c r="E180" s="50"/>
    </row>
    <row r="181" spans="3:5" s="49" customFormat="1" x14ac:dyDescent="0.2">
      <c r="C181" s="50"/>
      <c r="D181" s="50"/>
      <c r="E181" s="50"/>
    </row>
    <row r="182" spans="3:5" s="49" customFormat="1" x14ac:dyDescent="0.2">
      <c r="C182" s="50"/>
      <c r="D182" s="50"/>
      <c r="E182" s="50"/>
    </row>
    <row r="183" spans="3:5" s="49" customFormat="1" x14ac:dyDescent="0.2">
      <c r="C183" s="50"/>
      <c r="D183" s="50"/>
      <c r="E183" s="50"/>
    </row>
    <row r="184" spans="3:5" s="49" customFormat="1" x14ac:dyDescent="0.2">
      <c r="C184" s="50"/>
      <c r="D184" s="50"/>
      <c r="E184" s="50"/>
    </row>
    <row r="185" spans="3:5" s="49" customFormat="1" x14ac:dyDescent="0.2">
      <c r="C185" s="50"/>
      <c r="D185" s="50"/>
      <c r="E185" s="50"/>
    </row>
    <row r="186" spans="3:5" s="49" customFormat="1" x14ac:dyDescent="0.2">
      <c r="C186" s="50"/>
      <c r="D186" s="50"/>
      <c r="E186" s="50"/>
    </row>
    <row r="187" spans="3:5" s="49" customFormat="1" x14ac:dyDescent="0.2">
      <c r="C187" s="50"/>
      <c r="D187" s="50"/>
      <c r="E187" s="50"/>
    </row>
    <row r="188" spans="3:5" s="49" customFormat="1" x14ac:dyDescent="0.2">
      <c r="C188" s="50"/>
      <c r="D188" s="50"/>
      <c r="E188" s="50"/>
    </row>
    <row r="189" spans="3:5" s="49" customFormat="1" x14ac:dyDescent="0.2">
      <c r="C189" s="50"/>
      <c r="D189" s="50"/>
      <c r="E189" s="50"/>
    </row>
    <row r="190" spans="3:5" s="49" customFormat="1" x14ac:dyDescent="0.2">
      <c r="C190" s="50"/>
      <c r="D190" s="50"/>
      <c r="E190" s="50"/>
    </row>
    <row r="191" spans="3:5" s="49" customFormat="1" x14ac:dyDescent="0.2">
      <c r="C191" s="50"/>
      <c r="D191" s="50"/>
      <c r="E191" s="50"/>
    </row>
    <row r="192" spans="3:5" s="49" customFormat="1" x14ac:dyDescent="0.2">
      <c r="C192" s="50"/>
      <c r="D192" s="50"/>
      <c r="E192" s="50"/>
    </row>
    <row r="193" spans="3:5" s="49" customFormat="1" x14ac:dyDescent="0.2">
      <c r="C193" s="50"/>
      <c r="D193" s="50"/>
      <c r="E193" s="50"/>
    </row>
    <row r="194" spans="3:5" s="49" customFormat="1" x14ac:dyDescent="0.2">
      <c r="C194" s="50"/>
      <c r="D194" s="50"/>
      <c r="E194" s="50"/>
    </row>
    <row r="195" spans="3:5" s="49" customFormat="1" x14ac:dyDescent="0.2">
      <c r="C195" s="50"/>
      <c r="D195" s="50"/>
      <c r="E195" s="50"/>
    </row>
    <row r="196" spans="3:5" s="49" customFormat="1" x14ac:dyDescent="0.2">
      <c r="C196" s="50"/>
      <c r="D196" s="50"/>
      <c r="E196" s="50"/>
    </row>
    <row r="197" spans="3:5" s="49" customFormat="1" x14ac:dyDescent="0.2">
      <c r="C197" s="50"/>
      <c r="D197" s="50"/>
      <c r="E197" s="50"/>
    </row>
    <row r="198" spans="3:5" s="49" customFormat="1" x14ac:dyDescent="0.2">
      <c r="C198" s="50"/>
      <c r="D198" s="50"/>
      <c r="E198" s="50"/>
    </row>
    <row r="199" spans="3:5" s="49" customFormat="1" x14ac:dyDescent="0.2">
      <c r="C199" s="50"/>
      <c r="D199" s="50"/>
      <c r="E199" s="50"/>
    </row>
    <row r="200" spans="3:5" s="49" customFormat="1" x14ac:dyDescent="0.2">
      <c r="C200" s="50"/>
      <c r="D200" s="50"/>
      <c r="E200" s="50"/>
    </row>
    <row r="201" spans="3:5" s="49" customFormat="1" x14ac:dyDescent="0.2">
      <c r="C201" s="50"/>
      <c r="D201" s="50"/>
      <c r="E201" s="50"/>
    </row>
    <row r="202" spans="3:5" s="49" customFormat="1" x14ac:dyDescent="0.2">
      <c r="C202" s="50"/>
      <c r="D202" s="50"/>
      <c r="E202" s="50"/>
    </row>
    <row r="203" spans="3:5" s="49" customFormat="1" x14ac:dyDescent="0.2">
      <c r="C203" s="50"/>
      <c r="D203" s="50"/>
      <c r="E203" s="50"/>
    </row>
    <row r="204" spans="3:5" s="49" customFormat="1" x14ac:dyDescent="0.2">
      <c r="C204" s="50"/>
      <c r="D204" s="50"/>
      <c r="E204" s="50"/>
    </row>
    <row r="205" spans="3:5" s="49" customFormat="1" x14ac:dyDescent="0.2">
      <c r="C205" s="50"/>
      <c r="D205" s="50"/>
      <c r="E205" s="50"/>
    </row>
    <row r="206" spans="3:5" s="49" customFormat="1" x14ac:dyDescent="0.2">
      <c r="C206" s="50"/>
      <c r="D206" s="50"/>
      <c r="E206" s="50"/>
    </row>
    <row r="207" spans="3:5" s="49" customFormat="1" x14ac:dyDescent="0.2">
      <c r="C207" s="50"/>
      <c r="D207" s="50"/>
      <c r="E207" s="50"/>
    </row>
    <row r="208" spans="3:5" s="49" customFormat="1" x14ac:dyDescent="0.2">
      <c r="C208" s="50"/>
      <c r="D208" s="50"/>
      <c r="E208" s="50"/>
    </row>
    <row r="209" spans="3:5" s="49" customFormat="1" x14ac:dyDescent="0.2">
      <c r="C209" s="50"/>
      <c r="D209" s="50"/>
      <c r="E209" s="50"/>
    </row>
    <row r="210" spans="3:5" s="49" customFormat="1" x14ac:dyDescent="0.2">
      <c r="C210" s="50"/>
      <c r="D210" s="50"/>
      <c r="E210" s="50"/>
    </row>
    <row r="211" spans="3:5" s="49" customFormat="1" x14ac:dyDescent="0.2">
      <c r="C211" s="50"/>
      <c r="D211" s="50"/>
      <c r="E211" s="50"/>
    </row>
    <row r="212" spans="3:5" s="49" customFormat="1" x14ac:dyDescent="0.2">
      <c r="C212" s="50"/>
      <c r="D212" s="50"/>
      <c r="E212" s="50"/>
    </row>
    <row r="213" spans="3:5" s="49" customFormat="1" x14ac:dyDescent="0.2">
      <c r="C213" s="50"/>
      <c r="D213" s="50"/>
      <c r="E213" s="50"/>
    </row>
    <row r="214" spans="3:5" s="49" customFormat="1" x14ac:dyDescent="0.2">
      <c r="C214" s="50"/>
      <c r="D214" s="50"/>
      <c r="E214" s="50"/>
    </row>
    <row r="215" spans="3:5" s="49" customFormat="1" x14ac:dyDescent="0.2">
      <c r="C215" s="50"/>
      <c r="D215" s="50"/>
      <c r="E215" s="50"/>
    </row>
    <row r="216" spans="3:5" s="49" customFormat="1" x14ac:dyDescent="0.2">
      <c r="C216" s="50"/>
      <c r="D216" s="50"/>
      <c r="E216" s="50"/>
    </row>
    <row r="217" spans="3:5" s="49" customFormat="1" x14ac:dyDescent="0.2">
      <c r="C217" s="50"/>
      <c r="D217" s="50"/>
      <c r="E217" s="50"/>
    </row>
    <row r="218" spans="3:5" s="49" customFormat="1" x14ac:dyDescent="0.2">
      <c r="C218" s="50"/>
      <c r="D218" s="50"/>
      <c r="E218" s="50"/>
    </row>
    <row r="219" spans="3:5" s="49" customFormat="1" x14ac:dyDescent="0.2">
      <c r="C219" s="50"/>
      <c r="D219" s="50"/>
      <c r="E219" s="50"/>
    </row>
    <row r="220" spans="3:5" s="49" customFormat="1" x14ac:dyDescent="0.2">
      <c r="C220" s="50"/>
      <c r="D220" s="50"/>
      <c r="E220" s="50"/>
    </row>
    <row r="221" spans="3:5" s="49" customFormat="1" x14ac:dyDescent="0.2">
      <c r="C221" s="50"/>
      <c r="D221" s="50"/>
      <c r="E221" s="50"/>
    </row>
    <row r="222" spans="3:5" s="49" customFormat="1" x14ac:dyDescent="0.2">
      <c r="C222" s="50"/>
      <c r="D222" s="50"/>
      <c r="E222" s="50"/>
    </row>
    <row r="223" spans="3:5" s="49" customFormat="1" x14ac:dyDescent="0.2">
      <c r="C223" s="50"/>
      <c r="D223" s="50"/>
      <c r="E223" s="50"/>
    </row>
    <row r="224" spans="3:5" s="49" customFormat="1" x14ac:dyDescent="0.2">
      <c r="C224" s="50"/>
      <c r="D224" s="50"/>
      <c r="E224" s="50"/>
    </row>
    <row r="225" spans="3:5" s="49" customFormat="1" x14ac:dyDescent="0.2">
      <c r="C225" s="50"/>
      <c r="D225" s="50"/>
      <c r="E225" s="50"/>
    </row>
    <row r="226" spans="3:5" s="49" customFormat="1" x14ac:dyDescent="0.2">
      <c r="C226" s="50"/>
      <c r="D226" s="50"/>
      <c r="E226" s="50"/>
    </row>
    <row r="227" spans="3:5" s="49" customFormat="1" x14ac:dyDescent="0.2">
      <c r="C227" s="50"/>
      <c r="D227" s="50"/>
      <c r="E227" s="50"/>
    </row>
    <row r="228" spans="3:5" s="49" customFormat="1" x14ac:dyDescent="0.2">
      <c r="C228" s="50"/>
      <c r="D228" s="50"/>
      <c r="E228" s="50"/>
    </row>
    <row r="229" spans="3:5" s="49" customFormat="1" x14ac:dyDescent="0.2">
      <c r="C229" s="50"/>
      <c r="D229" s="50"/>
      <c r="E229" s="50"/>
    </row>
    <row r="230" spans="3:5" s="49" customFormat="1" x14ac:dyDescent="0.2">
      <c r="C230" s="50"/>
      <c r="D230" s="50"/>
      <c r="E230" s="50"/>
    </row>
    <row r="231" spans="3:5" s="49" customFormat="1" x14ac:dyDescent="0.2">
      <c r="C231" s="50"/>
      <c r="D231" s="50"/>
      <c r="E231" s="50"/>
    </row>
    <row r="232" spans="3:5" s="49" customFormat="1" x14ac:dyDescent="0.2">
      <c r="C232" s="50"/>
      <c r="D232" s="50"/>
      <c r="E232" s="50"/>
    </row>
    <row r="233" spans="3:5" s="49" customFormat="1" x14ac:dyDescent="0.2">
      <c r="C233" s="50"/>
      <c r="D233" s="50"/>
      <c r="E233" s="50"/>
    </row>
    <row r="234" spans="3:5" s="49" customFormat="1" x14ac:dyDescent="0.2">
      <c r="C234" s="50"/>
      <c r="D234" s="50"/>
      <c r="E234" s="50"/>
    </row>
    <row r="235" spans="3:5" s="49" customFormat="1" x14ac:dyDescent="0.2">
      <c r="C235" s="50"/>
      <c r="D235" s="50"/>
      <c r="E235" s="50"/>
    </row>
    <row r="236" spans="3:5" s="49" customFormat="1" x14ac:dyDescent="0.2">
      <c r="C236" s="50"/>
      <c r="D236" s="50"/>
      <c r="E236" s="50"/>
    </row>
    <row r="237" spans="3:5" s="49" customFormat="1" x14ac:dyDescent="0.2">
      <c r="C237" s="50"/>
      <c r="D237" s="50"/>
      <c r="E237" s="50"/>
    </row>
    <row r="238" spans="3:5" s="49" customFormat="1" x14ac:dyDescent="0.2">
      <c r="C238" s="50"/>
      <c r="D238" s="50"/>
      <c r="E238" s="50"/>
    </row>
    <row r="239" spans="3:5" s="49" customFormat="1" x14ac:dyDescent="0.2">
      <c r="C239" s="50"/>
      <c r="D239" s="50"/>
      <c r="E239" s="50"/>
    </row>
    <row r="240" spans="3:5" s="49" customFormat="1" x14ac:dyDescent="0.2">
      <c r="C240" s="50"/>
      <c r="D240" s="50"/>
      <c r="E240" s="50"/>
    </row>
    <row r="241" spans="3:5" s="49" customFormat="1" x14ac:dyDescent="0.2">
      <c r="C241" s="50"/>
      <c r="D241" s="50"/>
      <c r="E241" s="50"/>
    </row>
    <row r="242" spans="3:5" s="49" customFormat="1" x14ac:dyDescent="0.2">
      <c r="C242" s="50"/>
      <c r="D242" s="50"/>
      <c r="E242" s="50"/>
    </row>
    <row r="243" spans="3:5" s="49" customFormat="1" x14ac:dyDescent="0.2">
      <c r="C243" s="50"/>
      <c r="D243" s="50"/>
      <c r="E243" s="50"/>
    </row>
    <row r="244" spans="3:5" s="49" customFormat="1" x14ac:dyDescent="0.2">
      <c r="C244" s="50"/>
      <c r="D244" s="50"/>
      <c r="E244" s="50"/>
    </row>
    <row r="245" spans="3:5" s="49" customFormat="1" x14ac:dyDescent="0.2">
      <c r="C245" s="50"/>
      <c r="D245" s="50"/>
      <c r="E245" s="50"/>
    </row>
    <row r="246" spans="3:5" s="49" customFormat="1" x14ac:dyDescent="0.2">
      <c r="C246" s="50"/>
      <c r="D246" s="50"/>
      <c r="E246" s="50"/>
    </row>
    <row r="247" spans="3:5" s="49" customFormat="1" x14ac:dyDescent="0.2">
      <c r="C247" s="50"/>
      <c r="D247" s="50"/>
      <c r="E247" s="50"/>
    </row>
    <row r="248" spans="3:5" s="49" customFormat="1" x14ac:dyDescent="0.2">
      <c r="C248" s="50"/>
      <c r="D248" s="50"/>
      <c r="E248" s="50"/>
    </row>
    <row r="249" spans="3:5" s="49" customFormat="1" x14ac:dyDescent="0.2">
      <c r="C249" s="50"/>
      <c r="D249" s="50"/>
      <c r="E249" s="50"/>
    </row>
    <row r="250" spans="3:5" s="49" customFormat="1" x14ac:dyDescent="0.2">
      <c r="C250" s="50"/>
      <c r="D250" s="50"/>
      <c r="E250" s="50"/>
    </row>
    <row r="251" spans="3:5" s="49" customFormat="1" x14ac:dyDescent="0.2">
      <c r="C251" s="50"/>
      <c r="D251" s="50"/>
      <c r="E251" s="50"/>
    </row>
    <row r="252" spans="3:5" s="49" customFormat="1" x14ac:dyDescent="0.2">
      <c r="C252" s="50"/>
      <c r="D252" s="50"/>
      <c r="E252" s="50"/>
    </row>
    <row r="253" spans="3:5" s="49" customFormat="1" x14ac:dyDescent="0.2">
      <c r="C253" s="50"/>
      <c r="D253" s="50"/>
      <c r="E253" s="50"/>
    </row>
    <row r="254" spans="3:5" s="49" customFormat="1" x14ac:dyDescent="0.2">
      <c r="C254" s="50"/>
      <c r="D254" s="50"/>
      <c r="E254" s="50"/>
    </row>
    <row r="255" spans="3:5" s="49" customFormat="1" x14ac:dyDescent="0.2">
      <c r="C255" s="50"/>
      <c r="D255" s="50"/>
      <c r="E255" s="50"/>
    </row>
    <row r="256" spans="3:5" s="49" customFormat="1" x14ac:dyDescent="0.2">
      <c r="C256" s="50"/>
      <c r="D256" s="50"/>
      <c r="E256" s="50"/>
    </row>
    <row r="257" spans="3:5" s="49" customFormat="1" x14ac:dyDescent="0.2">
      <c r="C257" s="50"/>
      <c r="D257" s="50"/>
      <c r="E257" s="50"/>
    </row>
    <row r="258" spans="3:5" s="49" customFormat="1" x14ac:dyDescent="0.2">
      <c r="C258" s="50"/>
      <c r="D258" s="50"/>
      <c r="E258" s="50"/>
    </row>
    <row r="259" spans="3:5" s="49" customFormat="1" x14ac:dyDescent="0.2">
      <c r="C259" s="50"/>
      <c r="D259" s="50"/>
      <c r="E259" s="50"/>
    </row>
    <row r="260" spans="3:5" s="49" customFormat="1" x14ac:dyDescent="0.2">
      <c r="C260" s="50"/>
      <c r="D260" s="50"/>
      <c r="E260" s="50"/>
    </row>
    <row r="261" spans="3:5" s="49" customFormat="1" x14ac:dyDescent="0.2">
      <c r="C261" s="50"/>
      <c r="D261" s="50"/>
      <c r="E261" s="50"/>
    </row>
    <row r="262" spans="3:5" s="49" customFormat="1" x14ac:dyDescent="0.2">
      <c r="C262" s="50"/>
      <c r="D262" s="50"/>
      <c r="E262" s="50"/>
    </row>
    <row r="263" spans="3:5" s="49" customFormat="1" x14ac:dyDescent="0.2">
      <c r="C263" s="50"/>
      <c r="D263" s="50"/>
      <c r="E263" s="50"/>
    </row>
    <row r="264" spans="3:5" s="49" customFormat="1" x14ac:dyDescent="0.2">
      <c r="C264" s="50"/>
      <c r="D264" s="50"/>
      <c r="E264" s="50"/>
    </row>
    <row r="265" spans="3:5" s="49" customFormat="1" x14ac:dyDescent="0.2">
      <c r="C265" s="50"/>
      <c r="D265" s="50"/>
      <c r="E265" s="50"/>
    </row>
    <row r="266" spans="3:5" s="49" customFormat="1" x14ac:dyDescent="0.2">
      <c r="C266" s="50"/>
      <c r="D266" s="50"/>
      <c r="E266" s="50"/>
    </row>
    <row r="267" spans="3:5" s="49" customFormat="1" x14ac:dyDescent="0.2">
      <c r="C267" s="50"/>
      <c r="D267" s="50"/>
      <c r="E267" s="50"/>
    </row>
    <row r="268" spans="3:5" s="49" customFormat="1" x14ac:dyDescent="0.2">
      <c r="C268" s="50"/>
      <c r="D268" s="50"/>
      <c r="E268" s="50"/>
    </row>
    <row r="269" spans="3:5" s="49" customFormat="1" x14ac:dyDescent="0.2">
      <c r="C269" s="50"/>
      <c r="D269" s="50"/>
      <c r="E269" s="50"/>
    </row>
    <row r="270" spans="3:5" s="49" customFormat="1" x14ac:dyDescent="0.2">
      <c r="C270" s="50"/>
      <c r="D270" s="50"/>
      <c r="E270" s="50"/>
    </row>
    <row r="271" spans="3:5" s="49" customFormat="1" x14ac:dyDescent="0.2">
      <c r="C271" s="50"/>
      <c r="D271" s="50"/>
      <c r="E271" s="50"/>
    </row>
    <row r="272" spans="3:5" s="49" customFormat="1" x14ac:dyDescent="0.2">
      <c r="C272" s="50"/>
      <c r="D272" s="50"/>
      <c r="E272" s="50"/>
    </row>
    <row r="273" spans="3:5" s="49" customFormat="1" x14ac:dyDescent="0.2">
      <c r="C273" s="50"/>
      <c r="D273" s="50"/>
      <c r="E273" s="50"/>
    </row>
    <row r="274" spans="3:5" s="49" customFormat="1" x14ac:dyDescent="0.2">
      <c r="C274" s="50"/>
      <c r="D274" s="50"/>
      <c r="E274" s="50"/>
    </row>
    <row r="275" spans="3:5" s="49" customFormat="1" x14ac:dyDescent="0.2">
      <c r="C275" s="50"/>
      <c r="D275" s="50"/>
      <c r="E275" s="50"/>
    </row>
    <row r="276" spans="3:5" s="49" customFormat="1" x14ac:dyDescent="0.2">
      <c r="C276" s="50"/>
      <c r="D276" s="50"/>
      <c r="E276" s="50"/>
    </row>
    <row r="277" spans="3:5" s="49" customFormat="1" x14ac:dyDescent="0.2">
      <c r="C277" s="50"/>
      <c r="D277" s="50"/>
      <c r="E277" s="50"/>
    </row>
    <row r="278" spans="3:5" s="49" customFormat="1" x14ac:dyDescent="0.2">
      <c r="C278" s="50"/>
      <c r="D278" s="50"/>
      <c r="E278" s="50"/>
    </row>
    <row r="279" spans="3:5" s="49" customFormat="1" x14ac:dyDescent="0.2">
      <c r="C279" s="50"/>
      <c r="D279" s="50"/>
      <c r="E279" s="50"/>
    </row>
    <row r="280" spans="3:5" s="49" customFormat="1" x14ac:dyDescent="0.2">
      <c r="C280" s="50"/>
      <c r="D280" s="50"/>
      <c r="E280" s="50"/>
    </row>
    <row r="281" spans="3:5" s="49" customFormat="1" x14ac:dyDescent="0.2">
      <c r="C281" s="50"/>
      <c r="D281" s="50"/>
      <c r="E281" s="50"/>
    </row>
    <row r="282" spans="3:5" s="49" customFormat="1" x14ac:dyDescent="0.2">
      <c r="C282" s="50"/>
      <c r="D282" s="50"/>
      <c r="E282" s="50"/>
    </row>
    <row r="283" spans="3:5" s="49" customFormat="1" x14ac:dyDescent="0.2">
      <c r="C283" s="50"/>
      <c r="D283" s="50"/>
      <c r="E283" s="50"/>
    </row>
    <row r="284" spans="3:5" s="49" customFormat="1" x14ac:dyDescent="0.2">
      <c r="C284" s="50"/>
      <c r="D284" s="50"/>
      <c r="E284" s="50"/>
    </row>
    <row r="285" spans="3:5" s="49" customFormat="1" x14ac:dyDescent="0.2">
      <c r="C285" s="50"/>
      <c r="D285" s="50"/>
      <c r="E285" s="50"/>
    </row>
    <row r="286" spans="3:5" s="49" customFormat="1" x14ac:dyDescent="0.2">
      <c r="C286" s="50"/>
      <c r="D286" s="50"/>
      <c r="E286" s="50"/>
    </row>
    <row r="287" spans="3:5" s="49" customFormat="1" x14ac:dyDescent="0.2">
      <c r="C287" s="50"/>
      <c r="D287" s="50"/>
      <c r="E287" s="50"/>
    </row>
    <row r="288" spans="3:5" s="49" customFormat="1" x14ac:dyDescent="0.2">
      <c r="C288" s="50"/>
      <c r="D288" s="50"/>
      <c r="E288" s="50"/>
    </row>
    <row r="289" spans="3:5" s="49" customFormat="1" x14ac:dyDescent="0.2">
      <c r="C289" s="50"/>
      <c r="D289" s="50"/>
      <c r="E289" s="50"/>
    </row>
    <row r="290" spans="3:5" s="49" customFormat="1" x14ac:dyDescent="0.2">
      <c r="C290" s="50"/>
      <c r="D290" s="50"/>
      <c r="E290" s="50"/>
    </row>
    <row r="291" spans="3:5" s="49" customFormat="1" x14ac:dyDescent="0.2">
      <c r="C291" s="50"/>
      <c r="D291" s="50"/>
      <c r="E291" s="50"/>
    </row>
    <row r="292" spans="3:5" s="49" customFormat="1" x14ac:dyDescent="0.2">
      <c r="C292" s="50"/>
      <c r="D292" s="50"/>
      <c r="E292" s="50"/>
    </row>
    <row r="293" spans="3:5" s="49" customFormat="1" x14ac:dyDescent="0.2">
      <c r="C293" s="50"/>
      <c r="D293" s="50"/>
      <c r="E293" s="50"/>
    </row>
    <row r="294" spans="3:5" s="49" customFormat="1" x14ac:dyDescent="0.2">
      <c r="C294" s="50"/>
      <c r="D294" s="50"/>
      <c r="E294" s="50"/>
    </row>
    <row r="295" spans="3:5" s="49" customFormat="1" x14ac:dyDescent="0.2">
      <c r="C295" s="50"/>
      <c r="D295" s="50"/>
      <c r="E295" s="50"/>
    </row>
    <row r="296" spans="3:5" s="49" customFormat="1" x14ac:dyDescent="0.2">
      <c r="C296" s="50"/>
      <c r="D296" s="50"/>
      <c r="E296" s="50"/>
    </row>
    <row r="297" spans="3:5" s="49" customFormat="1" x14ac:dyDescent="0.2">
      <c r="C297" s="50"/>
      <c r="D297" s="50"/>
      <c r="E297" s="50"/>
    </row>
    <row r="298" spans="3:5" s="49" customFormat="1" x14ac:dyDescent="0.2">
      <c r="C298" s="50"/>
      <c r="D298" s="50"/>
      <c r="E298" s="50"/>
    </row>
    <row r="299" spans="3:5" s="49" customFormat="1" x14ac:dyDescent="0.2">
      <c r="C299" s="50"/>
      <c r="D299" s="50"/>
      <c r="E299" s="50"/>
    </row>
    <row r="300" spans="3:5" s="49" customFormat="1" x14ac:dyDescent="0.2">
      <c r="C300" s="50"/>
      <c r="D300" s="50"/>
      <c r="E300" s="50"/>
    </row>
    <row r="301" spans="3:5" s="49" customFormat="1" x14ac:dyDescent="0.2">
      <c r="C301" s="50"/>
      <c r="D301" s="50"/>
      <c r="E301" s="50"/>
    </row>
    <row r="302" spans="3:5" s="49" customFormat="1" x14ac:dyDescent="0.2">
      <c r="C302" s="50"/>
      <c r="D302" s="50"/>
      <c r="E302" s="50"/>
    </row>
    <row r="303" spans="3:5" s="49" customFormat="1" x14ac:dyDescent="0.2">
      <c r="C303" s="50"/>
      <c r="D303" s="50"/>
      <c r="E303" s="50"/>
    </row>
    <row r="304" spans="3:5" s="49" customFormat="1" x14ac:dyDescent="0.2">
      <c r="C304" s="50"/>
      <c r="D304" s="50"/>
      <c r="E304" s="50"/>
    </row>
    <row r="305" spans="3:5" s="49" customFormat="1" x14ac:dyDescent="0.2">
      <c r="C305" s="50"/>
      <c r="D305" s="50"/>
      <c r="E305" s="50"/>
    </row>
    <row r="306" spans="3:5" s="49" customFormat="1" x14ac:dyDescent="0.2">
      <c r="C306" s="50"/>
      <c r="D306" s="50"/>
      <c r="E306" s="50"/>
    </row>
    <row r="307" spans="3:5" s="49" customFormat="1" x14ac:dyDescent="0.2">
      <c r="C307" s="50"/>
      <c r="D307" s="50"/>
      <c r="E307" s="50"/>
    </row>
    <row r="308" spans="3:5" s="49" customFormat="1" x14ac:dyDescent="0.2">
      <c r="C308" s="50"/>
      <c r="D308" s="50"/>
      <c r="E308" s="50"/>
    </row>
    <row r="309" spans="3:5" s="49" customFormat="1" x14ac:dyDescent="0.2">
      <c r="C309" s="50"/>
      <c r="D309" s="50"/>
      <c r="E309" s="50"/>
    </row>
    <row r="310" spans="3:5" s="49" customFormat="1" x14ac:dyDescent="0.2">
      <c r="C310" s="50"/>
      <c r="D310" s="50"/>
      <c r="E310" s="50"/>
    </row>
    <row r="311" spans="3:5" s="49" customFormat="1" x14ac:dyDescent="0.2">
      <c r="C311" s="50"/>
      <c r="D311" s="50"/>
      <c r="E311" s="50"/>
    </row>
    <row r="312" spans="3:5" s="49" customFormat="1" x14ac:dyDescent="0.2">
      <c r="C312" s="50"/>
      <c r="D312" s="50"/>
      <c r="E312" s="50"/>
    </row>
    <row r="313" spans="3:5" s="49" customFormat="1" x14ac:dyDescent="0.2">
      <c r="C313" s="50"/>
      <c r="D313" s="50"/>
      <c r="E313" s="50"/>
    </row>
    <row r="314" spans="3:5" s="49" customFormat="1" x14ac:dyDescent="0.2">
      <c r="C314" s="50"/>
      <c r="D314" s="50"/>
      <c r="E314" s="50"/>
    </row>
    <row r="315" spans="3:5" s="49" customFormat="1" x14ac:dyDescent="0.2">
      <c r="C315" s="50"/>
      <c r="D315" s="50"/>
      <c r="E315" s="50"/>
    </row>
    <row r="316" spans="3:5" s="49" customFormat="1" x14ac:dyDescent="0.2">
      <c r="C316" s="50"/>
      <c r="D316" s="50"/>
      <c r="E316" s="50"/>
    </row>
    <row r="317" spans="3:5" s="49" customFormat="1" x14ac:dyDescent="0.2">
      <c r="C317" s="50"/>
      <c r="D317" s="50"/>
      <c r="E317" s="50"/>
    </row>
    <row r="318" spans="3:5" s="49" customFormat="1" x14ac:dyDescent="0.2">
      <c r="C318" s="50"/>
      <c r="D318" s="50"/>
      <c r="E318" s="50"/>
    </row>
    <row r="319" spans="3:5" s="49" customFormat="1" x14ac:dyDescent="0.2">
      <c r="C319" s="50"/>
      <c r="D319" s="50"/>
      <c r="E319" s="50"/>
    </row>
    <row r="320" spans="3:5" s="49" customFormat="1" x14ac:dyDescent="0.2">
      <c r="C320" s="50"/>
      <c r="D320" s="50"/>
      <c r="E320" s="50"/>
    </row>
    <row r="321" spans="3:5" s="49" customFormat="1" x14ac:dyDescent="0.2">
      <c r="C321" s="50"/>
      <c r="D321" s="50"/>
      <c r="E321" s="50"/>
    </row>
    <row r="322" spans="3:5" s="49" customFormat="1" x14ac:dyDescent="0.2">
      <c r="C322" s="50"/>
      <c r="D322" s="50"/>
      <c r="E322" s="50"/>
    </row>
    <row r="323" spans="3:5" s="49" customFormat="1" x14ac:dyDescent="0.2">
      <c r="C323" s="50"/>
      <c r="D323" s="50"/>
      <c r="E323" s="50"/>
    </row>
    <row r="324" spans="3:5" s="49" customFormat="1" x14ac:dyDescent="0.2">
      <c r="C324" s="50"/>
      <c r="D324" s="50"/>
      <c r="E324" s="50"/>
    </row>
    <row r="325" spans="3:5" s="49" customFormat="1" x14ac:dyDescent="0.2">
      <c r="C325" s="50"/>
      <c r="D325" s="50"/>
      <c r="E325" s="50"/>
    </row>
    <row r="326" spans="3:5" s="49" customFormat="1" x14ac:dyDescent="0.2">
      <c r="C326" s="50"/>
      <c r="D326" s="50"/>
      <c r="E326" s="50"/>
    </row>
    <row r="327" spans="3:5" s="49" customFormat="1" x14ac:dyDescent="0.2">
      <c r="C327" s="50"/>
      <c r="D327" s="50"/>
      <c r="E327" s="50"/>
    </row>
    <row r="328" spans="3:5" s="49" customFormat="1" x14ac:dyDescent="0.2">
      <c r="C328" s="50"/>
      <c r="D328" s="50"/>
      <c r="E328" s="50"/>
    </row>
    <row r="329" spans="3:5" s="49" customFormat="1" x14ac:dyDescent="0.2">
      <c r="C329" s="50"/>
      <c r="D329" s="50"/>
      <c r="E329" s="50"/>
    </row>
    <row r="330" spans="3:5" s="49" customFormat="1" x14ac:dyDescent="0.2">
      <c r="C330" s="50"/>
      <c r="D330" s="50"/>
      <c r="E330" s="50"/>
    </row>
    <row r="331" spans="3:5" s="49" customFormat="1" x14ac:dyDescent="0.2">
      <c r="C331" s="50"/>
      <c r="D331" s="50"/>
      <c r="E331" s="50"/>
    </row>
    <row r="332" spans="3:5" s="49" customFormat="1" x14ac:dyDescent="0.2">
      <c r="C332" s="50"/>
      <c r="D332" s="50"/>
      <c r="E332" s="50"/>
    </row>
    <row r="333" spans="3:5" s="49" customFormat="1" x14ac:dyDescent="0.2">
      <c r="C333" s="50"/>
      <c r="D333" s="50"/>
      <c r="E333" s="50"/>
    </row>
    <row r="334" spans="3:5" s="49" customFormat="1" x14ac:dyDescent="0.2">
      <c r="C334" s="50"/>
      <c r="D334" s="50"/>
      <c r="E334" s="50"/>
    </row>
    <row r="335" spans="3:5" s="49" customFormat="1" x14ac:dyDescent="0.2">
      <c r="C335" s="50"/>
      <c r="D335" s="50"/>
      <c r="E335" s="50"/>
    </row>
    <row r="336" spans="3:5" s="49" customFormat="1" x14ac:dyDescent="0.2">
      <c r="C336" s="50"/>
      <c r="D336" s="50"/>
      <c r="E336" s="50"/>
    </row>
    <row r="337" spans="3:5" s="49" customFormat="1" x14ac:dyDescent="0.2">
      <c r="C337" s="50"/>
      <c r="D337" s="50"/>
      <c r="E337" s="50"/>
    </row>
    <row r="338" spans="3:5" s="49" customFormat="1" x14ac:dyDescent="0.2">
      <c r="C338" s="50"/>
      <c r="D338" s="50"/>
      <c r="E338" s="50"/>
    </row>
    <row r="339" spans="3:5" s="49" customFormat="1" x14ac:dyDescent="0.2">
      <c r="C339" s="50"/>
      <c r="D339" s="50"/>
      <c r="E339" s="50"/>
    </row>
    <row r="340" spans="3:5" s="49" customFormat="1" x14ac:dyDescent="0.2">
      <c r="C340" s="50"/>
      <c r="D340" s="50"/>
      <c r="E340" s="50"/>
    </row>
    <row r="341" spans="3:5" s="49" customFormat="1" x14ac:dyDescent="0.2">
      <c r="C341" s="50"/>
      <c r="D341" s="50"/>
      <c r="E341" s="50"/>
    </row>
    <row r="342" spans="3:5" s="49" customFormat="1" x14ac:dyDescent="0.2">
      <c r="C342" s="50"/>
      <c r="D342" s="50"/>
      <c r="E342" s="50"/>
    </row>
    <row r="343" spans="3:5" s="49" customFormat="1" x14ac:dyDescent="0.2">
      <c r="C343" s="50"/>
      <c r="D343" s="50"/>
      <c r="E343" s="50"/>
    </row>
    <row r="344" spans="3:5" s="49" customFormat="1" x14ac:dyDescent="0.2">
      <c r="C344" s="50"/>
      <c r="D344" s="50"/>
      <c r="E344" s="50"/>
    </row>
    <row r="345" spans="3:5" s="49" customFormat="1" x14ac:dyDescent="0.2">
      <c r="C345" s="50"/>
      <c r="D345" s="50"/>
      <c r="E345" s="50"/>
    </row>
    <row r="346" spans="3:5" s="49" customFormat="1" x14ac:dyDescent="0.2">
      <c r="C346" s="50"/>
      <c r="D346" s="50"/>
      <c r="E346" s="50"/>
    </row>
    <row r="347" spans="3:5" s="49" customFormat="1" x14ac:dyDescent="0.2">
      <c r="C347" s="50"/>
      <c r="D347" s="50"/>
      <c r="E347" s="50"/>
    </row>
    <row r="348" spans="3:5" s="49" customFormat="1" x14ac:dyDescent="0.2">
      <c r="C348" s="50"/>
      <c r="D348" s="50"/>
      <c r="E348" s="50"/>
    </row>
    <row r="349" spans="3:5" s="49" customFormat="1" x14ac:dyDescent="0.2">
      <c r="C349" s="50"/>
      <c r="D349" s="50"/>
      <c r="E349" s="50"/>
    </row>
    <row r="350" spans="3:5" s="49" customFormat="1" x14ac:dyDescent="0.2">
      <c r="C350" s="50"/>
      <c r="D350" s="50"/>
      <c r="E350" s="50"/>
    </row>
    <row r="351" spans="3:5" s="49" customFormat="1" x14ac:dyDescent="0.2">
      <c r="C351" s="50"/>
      <c r="D351" s="50"/>
      <c r="E351" s="50"/>
    </row>
    <row r="352" spans="3:5" s="49" customFormat="1" x14ac:dyDescent="0.2">
      <c r="C352" s="50"/>
      <c r="D352" s="50"/>
      <c r="E352" s="50"/>
    </row>
    <row r="353" spans="3:5" s="49" customFormat="1" x14ac:dyDescent="0.2">
      <c r="C353" s="50"/>
      <c r="D353" s="50"/>
      <c r="E353" s="50"/>
    </row>
    <row r="354" spans="3:5" s="49" customFormat="1" x14ac:dyDescent="0.2">
      <c r="C354" s="50"/>
      <c r="D354" s="50"/>
      <c r="E354" s="50"/>
    </row>
    <row r="355" spans="3:5" s="49" customFormat="1" x14ac:dyDescent="0.2">
      <c r="C355" s="50"/>
      <c r="D355" s="50"/>
      <c r="E355" s="50"/>
    </row>
    <row r="356" spans="3:5" s="49" customFormat="1" x14ac:dyDescent="0.2">
      <c r="C356" s="50"/>
      <c r="D356" s="50"/>
      <c r="E356" s="50"/>
    </row>
    <row r="357" spans="3:5" s="49" customFormat="1" x14ac:dyDescent="0.2">
      <c r="C357" s="50"/>
      <c r="D357" s="50"/>
      <c r="E357" s="50"/>
    </row>
    <row r="358" spans="3:5" s="49" customFormat="1" x14ac:dyDescent="0.2">
      <c r="C358" s="50"/>
      <c r="D358" s="50"/>
      <c r="E358" s="50"/>
    </row>
    <row r="359" spans="3:5" s="49" customFormat="1" x14ac:dyDescent="0.2">
      <c r="C359" s="50"/>
      <c r="D359" s="50"/>
      <c r="E359" s="50"/>
    </row>
    <row r="360" spans="3:5" s="49" customFormat="1" x14ac:dyDescent="0.2">
      <c r="C360" s="50"/>
      <c r="D360" s="50"/>
      <c r="E360" s="50"/>
    </row>
    <row r="361" spans="3:5" s="49" customFormat="1" x14ac:dyDescent="0.2">
      <c r="C361" s="50"/>
      <c r="D361" s="50"/>
      <c r="E361" s="50"/>
    </row>
    <row r="362" spans="3:5" s="49" customFormat="1" x14ac:dyDescent="0.2">
      <c r="C362" s="50"/>
      <c r="D362" s="50"/>
      <c r="E362" s="50"/>
    </row>
    <row r="363" spans="3:5" s="49" customFormat="1" x14ac:dyDescent="0.2">
      <c r="C363" s="50"/>
      <c r="D363" s="50"/>
      <c r="E363" s="50"/>
    </row>
    <row r="364" spans="3:5" s="49" customFormat="1" x14ac:dyDescent="0.2">
      <c r="C364" s="50"/>
      <c r="D364" s="50"/>
      <c r="E364" s="50"/>
    </row>
    <row r="365" spans="3:5" s="49" customFormat="1" x14ac:dyDescent="0.2">
      <c r="C365" s="50"/>
      <c r="D365" s="50"/>
      <c r="E365" s="50"/>
    </row>
    <row r="366" spans="3:5" s="49" customFormat="1" x14ac:dyDescent="0.2">
      <c r="C366" s="50"/>
      <c r="D366" s="50"/>
      <c r="E366" s="50"/>
    </row>
    <row r="367" spans="3:5" s="49" customFormat="1" x14ac:dyDescent="0.2">
      <c r="C367" s="50"/>
      <c r="D367" s="50"/>
      <c r="E367" s="50"/>
    </row>
    <row r="368" spans="3:5" s="49" customFormat="1" x14ac:dyDescent="0.2">
      <c r="C368" s="50"/>
      <c r="D368" s="50"/>
      <c r="E368" s="50"/>
    </row>
    <row r="369" spans="3:5" s="49" customFormat="1" x14ac:dyDescent="0.2">
      <c r="C369" s="50"/>
      <c r="D369" s="50"/>
      <c r="E369" s="50"/>
    </row>
    <row r="370" spans="3:5" s="49" customFormat="1" x14ac:dyDescent="0.2">
      <c r="C370" s="50"/>
      <c r="D370" s="50"/>
      <c r="E370" s="50"/>
    </row>
    <row r="371" spans="3:5" s="49" customFormat="1" x14ac:dyDescent="0.2">
      <c r="C371" s="50"/>
      <c r="D371" s="50"/>
      <c r="E371" s="50"/>
    </row>
    <row r="372" spans="3:5" s="49" customFormat="1" x14ac:dyDescent="0.2">
      <c r="C372" s="50"/>
      <c r="D372" s="50"/>
      <c r="E372" s="50"/>
    </row>
    <row r="373" spans="3:5" s="49" customFormat="1" x14ac:dyDescent="0.2">
      <c r="C373" s="50"/>
      <c r="D373" s="50"/>
      <c r="E373" s="50"/>
    </row>
    <row r="374" spans="3:5" s="49" customFormat="1" x14ac:dyDescent="0.2">
      <c r="C374" s="50"/>
      <c r="D374" s="50"/>
      <c r="E374" s="50"/>
    </row>
    <row r="375" spans="3:5" s="49" customFormat="1" x14ac:dyDescent="0.2">
      <c r="C375" s="50"/>
      <c r="D375" s="50"/>
      <c r="E375" s="50"/>
    </row>
    <row r="376" spans="3:5" s="49" customFormat="1" x14ac:dyDescent="0.2">
      <c r="C376" s="50"/>
      <c r="D376" s="50"/>
      <c r="E376" s="50"/>
    </row>
    <row r="377" spans="3:5" s="49" customFormat="1" x14ac:dyDescent="0.2">
      <c r="C377" s="50"/>
      <c r="D377" s="50"/>
      <c r="E377" s="50"/>
    </row>
    <row r="378" spans="3:5" s="49" customFormat="1" x14ac:dyDescent="0.2">
      <c r="C378" s="50"/>
      <c r="D378" s="50"/>
      <c r="E378" s="50"/>
    </row>
    <row r="379" spans="3:5" s="49" customFormat="1" x14ac:dyDescent="0.2">
      <c r="C379" s="50"/>
      <c r="D379" s="50"/>
      <c r="E379" s="50"/>
    </row>
    <row r="380" spans="3:5" s="49" customFormat="1" x14ac:dyDescent="0.2">
      <c r="C380" s="50"/>
      <c r="D380" s="50"/>
      <c r="E380" s="50"/>
    </row>
    <row r="381" spans="3:5" s="49" customFormat="1" x14ac:dyDescent="0.2">
      <c r="C381" s="50"/>
      <c r="D381" s="50"/>
      <c r="E381" s="50"/>
    </row>
    <row r="382" spans="3:5" s="49" customFormat="1" x14ac:dyDescent="0.2">
      <c r="C382" s="50"/>
      <c r="D382" s="50"/>
      <c r="E382" s="50"/>
    </row>
    <row r="383" spans="3:5" s="49" customFormat="1" x14ac:dyDescent="0.2">
      <c r="C383" s="50"/>
      <c r="D383" s="50"/>
      <c r="E383" s="50"/>
    </row>
    <row r="384" spans="3:5" s="49" customFormat="1" x14ac:dyDescent="0.2">
      <c r="C384" s="50"/>
      <c r="D384" s="50"/>
      <c r="E384" s="50"/>
    </row>
    <row r="385" spans="3:5" s="49" customFormat="1" x14ac:dyDescent="0.2">
      <c r="C385" s="50"/>
      <c r="D385" s="50"/>
      <c r="E385" s="50"/>
    </row>
    <row r="386" spans="3:5" s="49" customFormat="1" x14ac:dyDescent="0.2">
      <c r="C386" s="50"/>
      <c r="D386" s="50"/>
      <c r="E386" s="50"/>
    </row>
    <row r="387" spans="3:5" s="49" customFormat="1" x14ac:dyDescent="0.2">
      <c r="C387" s="50"/>
      <c r="D387" s="50"/>
      <c r="E387" s="50"/>
    </row>
    <row r="388" spans="3:5" s="49" customFormat="1" x14ac:dyDescent="0.2">
      <c r="C388" s="50"/>
      <c r="D388" s="50"/>
      <c r="E388" s="50"/>
    </row>
    <row r="389" spans="3:5" s="49" customFormat="1" x14ac:dyDescent="0.2">
      <c r="C389" s="50"/>
      <c r="D389" s="50"/>
      <c r="E389" s="50"/>
    </row>
    <row r="390" spans="3:5" s="49" customFormat="1" x14ac:dyDescent="0.2">
      <c r="C390" s="50"/>
      <c r="D390" s="50"/>
      <c r="E390" s="50"/>
    </row>
    <row r="391" spans="3:5" s="49" customFormat="1" x14ac:dyDescent="0.2">
      <c r="C391" s="50"/>
      <c r="D391" s="50"/>
      <c r="E391" s="50"/>
    </row>
    <row r="392" spans="3:5" s="49" customFormat="1" x14ac:dyDescent="0.2">
      <c r="C392" s="50"/>
      <c r="D392" s="50"/>
      <c r="E392" s="50"/>
    </row>
    <row r="393" spans="3:5" s="49" customFormat="1" x14ac:dyDescent="0.2">
      <c r="C393" s="50"/>
      <c r="D393" s="50"/>
      <c r="E393" s="50"/>
    </row>
    <row r="394" spans="3:5" s="49" customFormat="1" x14ac:dyDescent="0.2">
      <c r="C394" s="50"/>
      <c r="D394" s="50"/>
      <c r="E394" s="50"/>
    </row>
    <row r="395" spans="3:5" s="49" customFormat="1" x14ac:dyDescent="0.2">
      <c r="C395" s="50"/>
      <c r="D395" s="50"/>
      <c r="E395" s="50"/>
    </row>
    <row r="396" spans="3:5" s="49" customFormat="1" x14ac:dyDescent="0.2">
      <c r="C396" s="50"/>
      <c r="D396" s="50"/>
      <c r="E396" s="50"/>
    </row>
    <row r="397" spans="3:5" s="49" customFormat="1" x14ac:dyDescent="0.2">
      <c r="C397" s="50"/>
      <c r="D397" s="50"/>
      <c r="E397" s="50"/>
    </row>
    <row r="398" spans="3:5" s="49" customFormat="1" x14ac:dyDescent="0.2">
      <c r="C398" s="50"/>
      <c r="D398" s="50"/>
      <c r="E398" s="50"/>
    </row>
    <row r="399" spans="3:5" s="49" customFormat="1" x14ac:dyDescent="0.2">
      <c r="C399" s="50"/>
      <c r="D399" s="50"/>
      <c r="E399" s="50"/>
    </row>
    <row r="400" spans="3:5" s="49" customFormat="1" x14ac:dyDescent="0.2">
      <c r="C400" s="50"/>
      <c r="D400" s="50"/>
      <c r="E400" s="50"/>
    </row>
    <row r="401" spans="3:5" s="49" customFormat="1" x14ac:dyDescent="0.2">
      <c r="C401" s="50"/>
      <c r="D401" s="50"/>
      <c r="E401" s="50"/>
    </row>
    <row r="402" spans="3:5" s="49" customFormat="1" x14ac:dyDescent="0.2">
      <c r="C402" s="50"/>
      <c r="D402" s="50"/>
      <c r="E402" s="50"/>
    </row>
    <row r="403" spans="3:5" s="49" customFormat="1" x14ac:dyDescent="0.2">
      <c r="C403" s="50"/>
      <c r="D403" s="50"/>
      <c r="E403" s="50"/>
    </row>
    <row r="404" spans="3:5" s="49" customFormat="1" x14ac:dyDescent="0.2">
      <c r="C404" s="50"/>
      <c r="D404" s="50"/>
      <c r="E404" s="50"/>
    </row>
    <row r="405" spans="3:5" s="49" customFormat="1" x14ac:dyDescent="0.2">
      <c r="C405" s="50"/>
      <c r="D405" s="50"/>
      <c r="E405" s="50"/>
    </row>
    <row r="406" spans="3:5" s="49" customFormat="1" x14ac:dyDescent="0.2">
      <c r="C406" s="50"/>
      <c r="D406" s="50"/>
      <c r="E406" s="50"/>
    </row>
    <row r="407" spans="3:5" s="49" customFormat="1" x14ac:dyDescent="0.2">
      <c r="C407" s="50"/>
      <c r="D407" s="50"/>
      <c r="E407" s="50"/>
    </row>
    <row r="408" spans="3:5" s="49" customFormat="1" x14ac:dyDescent="0.2">
      <c r="C408" s="50"/>
      <c r="D408" s="50"/>
      <c r="E408" s="50"/>
    </row>
    <row r="409" spans="3:5" s="49" customFormat="1" x14ac:dyDescent="0.2">
      <c r="C409" s="50"/>
      <c r="D409" s="50"/>
      <c r="E409" s="50"/>
    </row>
    <row r="410" spans="3:5" s="49" customFormat="1" x14ac:dyDescent="0.2">
      <c r="C410" s="50"/>
      <c r="D410" s="50"/>
      <c r="E410" s="50"/>
    </row>
    <row r="411" spans="3:5" s="49" customFormat="1" x14ac:dyDescent="0.2">
      <c r="C411" s="50"/>
      <c r="D411" s="50"/>
      <c r="E411" s="50"/>
    </row>
    <row r="412" spans="3:5" s="49" customFormat="1" x14ac:dyDescent="0.2">
      <c r="C412" s="50"/>
      <c r="D412" s="50"/>
      <c r="E412" s="50"/>
    </row>
    <row r="413" spans="3:5" s="49" customFormat="1" x14ac:dyDescent="0.2">
      <c r="C413" s="50"/>
      <c r="D413" s="50"/>
      <c r="E413" s="50"/>
    </row>
    <row r="414" spans="3:5" s="49" customFormat="1" x14ac:dyDescent="0.2">
      <c r="C414" s="50"/>
      <c r="D414" s="50"/>
      <c r="E414" s="50"/>
    </row>
    <row r="415" spans="3:5" s="49" customFormat="1" x14ac:dyDescent="0.2">
      <c r="C415" s="50"/>
      <c r="D415" s="50"/>
      <c r="E415" s="50"/>
    </row>
    <row r="416" spans="3:5" s="49" customFormat="1" x14ac:dyDescent="0.2">
      <c r="C416" s="50"/>
      <c r="D416" s="50"/>
      <c r="E416" s="50"/>
    </row>
    <row r="417" spans="3:5" s="49" customFormat="1" x14ac:dyDescent="0.2">
      <c r="C417" s="50"/>
      <c r="D417" s="50"/>
      <c r="E417" s="50"/>
    </row>
    <row r="418" spans="3:5" s="49" customFormat="1" x14ac:dyDescent="0.2">
      <c r="C418" s="50"/>
      <c r="D418" s="50"/>
      <c r="E418" s="50"/>
    </row>
    <row r="419" spans="3:5" s="49" customFormat="1" x14ac:dyDescent="0.2">
      <c r="C419" s="50"/>
      <c r="D419" s="50"/>
      <c r="E419" s="50"/>
    </row>
    <row r="420" spans="3:5" s="49" customFormat="1" x14ac:dyDescent="0.2">
      <c r="C420" s="50"/>
      <c r="D420" s="50"/>
      <c r="E420" s="50"/>
    </row>
    <row r="421" spans="3:5" s="49" customFormat="1" x14ac:dyDescent="0.2">
      <c r="C421" s="50"/>
      <c r="D421" s="50"/>
      <c r="E421" s="50"/>
    </row>
    <row r="422" spans="3:5" s="49" customFormat="1" x14ac:dyDescent="0.2">
      <c r="C422" s="50"/>
      <c r="D422" s="50"/>
      <c r="E422" s="50"/>
    </row>
    <row r="423" spans="3:5" s="49" customFormat="1" x14ac:dyDescent="0.2">
      <c r="C423" s="50"/>
      <c r="D423" s="50"/>
      <c r="E423" s="50"/>
    </row>
    <row r="424" spans="3:5" s="49" customFormat="1" x14ac:dyDescent="0.2">
      <c r="C424" s="50"/>
      <c r="D424" s="50"/>
      <c r="E424" s="50"/>
    </row>
    <row r="425" spans="3:5" s="49" customFormat="1" x14ac:dyDescent="0.2">
      <c r="C425" s="50"/>
      <c r="D425" s="50"/>
      <c r="E425" s="50"/>
    </row>
    <row r="426" spans="3:5" s="49" customFormat="1" x14ac:dyDescent="0.2">
      <c r="C426" s="50"/>
      <c r="D426" s="50"/>
      <c r="E426" s="50"/>
    </row>
    <row r="427" spans="3:5" s="49" customFormat="1" x14ac:dyDescent="0.2">
      <c r="C427" s="50"/>
      <c r="D427" s="50"/>
      <c r="E427" s="50"/>
    </row>
    <row r="428" spans="3:5" s="49" customFormat="1" x14ac:dyDescent="0.2">
      <c r="C428" s="50"/>
      <c r="D428" s="50"/>
      <c r="E428" s="50"/>
    </row>
    <row r="429" spans="3:5" s="49" customFormat="1" x14ac:dyDescent="0.2">
      <c r="C429" s="50"/>
      <c r="D429" s="50"/>
      <c r="E429" s="50"/>
    </row>
    <row r="430" spans="3:5" s="49" customFormat="1" x14ac:dyDescent="0.2">
      <c r="C430" s="50"/>
      <c r="D430" s="50"/>
      <c r="E430" s="50"/>
    </row>
    <row r="431" spans="3:5" s="49" customFormat="1" x14ac:dyDescent="0.2">
      <c r="C431" s="50"/>
      <c r="D431" s="50"/>
      <c r="E431" s="50"/>
    </row>
    <row r="432" spans="3:5" s="49" customFormat="1" x14ac:dyDescent="0.2">
      <c r="C432" s="50"/>
      <c r="D432" s="50"/>
      <c r="E432" s="50"/>
    </row>
    <row r="433" spans="3:5" s="49" customFormat="1" x14ac:dyDescent="0.2">
      <c r="C433" s="50"/>
      <c r="D433" s="50"/>
      <c r="E433" s="50"/>
    </row>
    <row r="434" spans="3:5" s="49" customFormat="1" x14ac:dyDescent="0.2">
      <c r="C434" s="50"/>
      <c r="D434" s="50"/>
      <c r="E434" s="50"/>
    </row>
    <row r="435" spans="3:5" s="49" customFormat="1" x14ac:dyDescent="0.2">
      <c r="C435" s="50"/>
      <c r="D435" s="50"/>
      <c r="E435" s="50"/>
    </row>
    <row r="436" spans="3:5" s="49" customFormat="1" x14ac:dyDescent="0.2">
      <c r="C436" s="50"/>
      <c r="D436" s="50"/>
      <c r="E436" s="50"/>
    </row>
    <row r="437" spans="3:5" s="49" customFormat="1" x14ac:dyDescent="0.2">
      <c r="C437" s="50"/>
      <c r="D437" s="50"/>
      <c r="E437" s="50"/>
    </row>
    <row r="438" spans="3:5" s="49" customFormat="1" x14ac:dyDescent="0.2">
      <c r="C438" s="50"/>
      <c r="D438" s="50"/>
      <c r="E438" s="50"/>
    </row>
    <row r="439" spans="3:5" s="49" customFormat="1" x14ac:dyDescent="0.2">
      <c r="C439" s="50"/>
      <c r="D439" s="50"/>
      <c r="E439" s="50"/>
    </row>
    <row r="440" spans="3:5" s="49" customFormat="1" x14ac:dyDescent="0.2">
      <c r="C440" s="50"/>
      <c r="D440" s="50"/>
      <c r="E440" s="50"/>
    </row>
    <row r="441" spans="3:5" s="49" customFormat="1" x14ac:dyDescent="0.2">
      <c r="C441" s="50"/>
      <c r="D441" s="50"/>
      <c r="E441" s="50"/>
    </row>
    <row r="442" spans="3:5" s="49" customFormat="1" x14ac:dyDescent="0.2">
      <c r="C442" s="50"/>
      <c r="D442" s="50"/>
      <c r="E442" s="50"/>
    </row>
    <row r="443" spans="3:5" s="49" customFormat="1" x14ac:dyDescent="0.2">
      <c r="C443" s="50"/>
      <c r="D443" s="50"/>
      <c r="E443" s="50"/>
    </row>
    <row r="444" spans="3:5" s="49" customFormat="1" x14ac:dyDescent="0.2">
      <c r="C444" s="50"/>
      <c r="D444" s="50"/>
      <c r="E444" s="50"/>
    </row>
    <row r="445" spans="3:5" s="49" customFormat="1" x14ac:dyDescent="0.2">
      <c r="C445" s="50"/>
      <c r="D445" s="50"/>
      <c r="E445" s="50"/>
    </row>
    <row r="446" spans="3:5" s="49" customFormat="1" x14ac:dyDescent="0.2">
      <c r="C446" s="50"/>
      <c r="D446" s="50"/>
      <c r="E446" s="50"/>
    </row>
    <row r="447" spans="3:5" s="49" customFormat="1" x14ac:dyDescent="0.2">
      <c r="C447" s="50"/>
      <c r="D447" s="50"/>
      <c r="E447" s="50"/>
    </row>
    <row r="448" spans="3:5" s="49" customFormat="1" x14ac:dyDescent="0.2">
      <c r="C448" s="50"/>
      <c r="D448" s="50"/>
      <c r="E448" s="50"/>
    </row>
    <row r="449" spans="3:5" s="49" customFormat="1" x14ac:dyDescent="0.2">
      <c r="C449" s="50"/>
      <c r="D449" s="50"/>
      <c r="E449" s="50"/>
    </row>
    <row r="450" spans="3:5" s="49" customFormat="1" x14ac:dyDescent="0.2">
      <c r="C450" s="50"/>
      <c r="D450" s="50"/>
      <c r="E450" s="50"/>
    </row>
    <row r="451" spans="3:5" s="49" customFormat="1" x14ac:dyDescent="0.2">
      <c r="C451" s="50"/>
      <c r="D451" s="50"/>
      <c r="E451" s="50"/>
    </row>
    <row r="452" spans="3:5" s="49" customFormat="1" x14ac:dyDescent="0.2">
      <c r="C452" s="50"/>
      <c r="D452" s="50"/>
      <c r="E452" s="50"/>
    </row>
    <row r="453" spans="3:5" s="49" customFormat="1" x14ac:dyDescent="0.2">
      <c r="C453" s="50"/>
      <c r="D453" s="50"/>
      <c r="E453" s="50"/>
    </row>
    <row r="454" spans="3:5" s="49" customFormat="1" x14ac:dyDescent="0.2">
      <c r="C454" s="50"/>
      <c r="D454" s="50"/>
      <c r="E454" s="50"/>
    </row>
    <row r="455" spans="3:5" s="49" customFormat="1" x14ac:dyDescent="0.2">
      <c r="C455" s="50"/>
      <c r="D455" s="50"/>
      <c r="E455" s="50"/>
    </row>
    <row r="456" spans="3:5" s="49" customFormat="1" x14ac:dyDescent="0.2">
      <c r="C456" s="50"/>
      <c r="D456" s="50"/>
      <c r="E456" s="50"/>
    </row>
    <row r="457" spans="3:5" s="49" customFormat="1" x14ac:dyDescent="0.2">
      <c r="C457" s="50"/>
      <c r="D457" s="50"/>
      <c r="E457" s="50"/>
    </row>
    <row r="458" spans="3:5" s="49" customFormat="1" x14ac:dyDescent="0.2">
      <c r="C458" s="50"/>
      <c r="D458" s="50"/>
      <c r="E458" s="50"/>
    </row>
    <row r="459" spans="3:5" s="49" customFormat="1" x14ac:dyDescent="0.2">
      <c r="C459" s="50"/>
      <c r="D459" s="50"/>
      <c r="E459" s="50"/>
    </row>
    <row r="460" spans="3:5" s="49" customFormat="1" x14ac:dyDescent="0.2">
      <c r="C460" s="50"/>
      <c r="D460" s="50"/>
      <c r="E460" s="50"/>
    </row>
    <row r="461" spans="3:5" s="49" customFormat="1" x14ac:dyDescent="0.2">
      <c r="C461" s="50"/>
      <c r="D461" s="50"/>
      <c r="E461" s="50"/>
    </row>
    <row r="462" spans="3:5" s="49" customFormat="1" x14ac:dyDescent="0.2">
      <c r="C462" s="50"/>
      <c r="D462" s="50"/>
      <c r="E462" s="50"/>
    </row>
    <row r="463" spans="3:5" s="49" customFormat="1" x14ac:dyDescent="0.2">
      <c r="C463" s="50"/>
      <c r="D463" s="50"/>
      <c r="E463" s="50"/>
    </row>
    <row r="464" spans="3:5" s="49" customFormat="1" x14ac:dyDescent="0.2">
      <c r="C464" s="50"/>
      <c r="D464" s="50"/>
      <c r="E464" s="50"/>
    </row>
    <row r="465" spans="3:5" s="49" customFormat="1" x14ac:dyDescent="0.2">
      <c r="C465" s="50"/>
      <c r="D465" s="50"/>
      <c r="E465" s="50"/>
    </row>
    <row r="466" spans="3:5" s="49" customFormat="1" x14ac:dyDescent="0.2">
      <c r="C466" s="50"/>
      <c r="D466" s="50"/>
      <c r="E466" s="50"/>
    </row>
    <row r="467" spans="3:5" s="49" customFormat="1" x14ac:dyDescent="0.2">
      <c r="C467" s="50"/>
      <c r="D467" s="50"/>
      <c r="E467" s="50"/>
    </row>
    <row r="468" spans="3:5" s="49" customFormat="1" x14ac:dyDescent="0.2">
      <c r="C468" s="50"/>
      <c r="D468" s="50"/>
      <c r="E468" s="50"/>
    </row>
    <row r="469" spans="3:5" s="49" customFormat="1" x14ac:dyDescent="0.2">
      <c r="C469" s="50"/>
      <c r="D469" s="50"/>
      <c r="E469" s="50"/>
    </row>
    <row r="470" spans="3:5" s="49" customFormat="1" x14ac:dyDescent="0.2">
      <c r="C470" s="50"/>
      <c r="D470" s="50"/>
      <c r="E470" s="50"/>
    </row>
    <row r="471" spans="3:5" s="49" customFormat="1" x14ac:dyDescent="0.2">
      <c r="C471" s="50"/>
      <c r="D471" s="50"/>
      <c r="E471" s="50"/>
    </row>
    <row r="472" spans="3:5" s="49" customFormat="1" x14ac:dyDescent="0.2">
      <c r="C472" s="50"/>
      <c r="D472" s="50"/>
      <c r="E472" s="50"/>
    </row>
    <row r="473" spans="3:5" s="49" customFormat="1" x14ac:dyDescent="0.2">
      <c r="C473" s="50"/>
      <c r="D473" s="50"/>
      <c r="E473" s="50"/>
    </row>
    <row r="474" spans="3:5" s="49" customFormat="1" x14ac:dyDescent="0.2">
      <c r="C474" s="50"/>
      <c r="D474" s="50"/>
      <c r="E474" s="50"/>
    </row>
    <row r="475" spans="3:5" s="49" customFormat="1" x14ac:dyDescent="0.2">
      <c r="C475" s="50"/>
      <c r="D475" s="50"/>
      <c r="E475" s="50"/>
    </row>
    <row r="476" spans="3:5" s="49" customFormat="1" x14ac:dyDescent="0.2">
      <c r="C476" s="50"/>
      <c r="D476" s="50"/>
      <c r="E476" s="50"/>
    </row>
    <row r="477" spans="3:5" s="49" customFormat="1" x14ac:dyDescent="0.2">
      <c r="C477" s="50"/>
      <c r="D477" s="50"/>
      <c r="E477" s="50"/>
    </row>
    <row r="478" spans="3:5" s="49" customFormat="1" x14ac:dyDescent="0.2">
      <c r="C478" s="50"/>
      <c r="D478" s="50"/>
      <c r="E478" s="50"/>
    </row>
    <row r="479" spans="3:5" s="49" customFormat="1" x14ac:dyDescent="0.2">
      <c r="C479" s="50"/>
      <c r="D479" s="50"/>
      <c r="E479" s="50"/>
    </row>
    <row r="480" spans="3:5" s="49" customFormat="1" x14ac:dyDescent="0.2">
      <c r="C480" s="50"/>
      <c r="D480" s="50"/>
      <c r="E480" s="50"/>
    </row>
    <row r="481" spans="3:5" s="49" customFormat="1" x14ac:dyDescent="0.2">
      <c r="C481" s="50"/>
      <c r="D481" s="50"/>
      <c r="E481" s="50"/>
    </row>
    <row r="482" spans="3:5" s="49" customFormat="1" x14ac:dyDescent="0.2">
      <c r="C482" s="50"/>
      <c r="D482" s="50"/>
      <c r="E482" s="50"/>
    </row>
    <row r="483" spans="3:5" s="49" customFormat="1" x14ac:dyDescent="0.2">
      <c r="C483" s="50"/>
      <c r="D483" s="50"/>
      <c r="E483" s="50"/>
    </row>
    <row r="484" spans="3:5" s="49" customFormat="1" x14ac:dyDescent="0.2">
      <c r="C484" s="50"/>
      <c r="D484" s="50"/>
      <c r="E484" s="50"/>
    </row>
    <row r="485" spans="3:5" s="49" customFormat="1" x14ac:dyDescent="0.2">
      <c r="C485" s="50"/>
      <c r="D485" s="50"/>
      <c r="E485" s="50"/>
    </row>
    <row r="486" spans="3:5" s="49" customFormat="1" x14ac:dyDescent="0.2">
      <c r="C486" s="50"/>
      <c r="D486" s="50"/>
      <c r="E486" s="50"/>
    </row>
    <row r="487" spans="3:5" s="49" customFormat="1" x14ac:dyDescent="0.2">
      <c r="C487" s="50"/>
      <c r="D487" s="50"/>
      <c r="E487" s="50"/>
    </row>
    <row r="488" spans="3:5" s="49" customFormat="1" x14ac:dyDescent="0.2">
      <c r="C488" s="50"/>
      <c r="D488" s="50"/>
      <c r="E488" s="50"/>
    </row>
    <row r="489" spans="3:5" s="49" customFormat="1" x14ac:dyDescent="0.2">
      <c r="C489" s="50"/>
      <c r="D489" s="50"/>
      <c r="E489" s="50"/>
    </row>
    <row r="490" spans="3:5" s="49" customFormat="1" x14ac:dyDescent="0.2">
      <c r="C490" s="50"/>
      <c r="D490" s="50"/>
      <c r="E490" s="50"/>
    </row>
    <row r="491" spans="3:5" s="49" customFormat="1" x14ac:dyDescent="0.2">
      <c r="C491" s="50"/>
      <c r="D491" s="50"/>
      <c r="E491" s="50"/>
    </row>
    <row r="492" spans="3:5" s="49" customFormat="1" x14ac:dyDescent="0.2">
      <c r="C492" s="50"/>
      <c r="D492" s="50"/>
      <c r="E492" s="50"/>
    </row>
    <row r="493" spans="3:5" s="49" customFormat="1" x14ac:dyDescent="0.2">
      <c r="C493" s="50"/>
      <c r="D493" s="50"/>
      <c r="E493" s="50"/>
    </row>
    <row r="494" spans="3:5" s="49" customFormat="1" x14ac:dyDescent="0.2">
      <c r="C494" s="50"/>
      <c r="D494" s="50"/>
      <c r="E494" s="50"/>
    </row>
    <row r="495" spans="3:5" s="49" customFormat="1" x14ac:dyDescent="0.2">
      <c r="C495" s="50"/>
      <c r="D495" s="50"/>
      <c r="E495" s="50"/>
    </row>
    <row r="496" spans="3:5" s="49" customFormat="1" x14ac:dyDescent="0.2">
      <c r="C496" s="50"/>
      <c r="D496" s="50"/>
      <c r="E496" s="50"/>
    </row>
    <row r="497" spans="3:5" s="49" customFormat="1" x14ac:dyDescent="0.2">
      <c r="C497" s="50"/>
      <c r="D497" s="50"/>
      <c r="E497" s="50"/>
    </row>
    <row r="498" spans="3:5" s="49" customFormat="1" x14ac:dyDescent="0.2">
      <c r="C498" s="50"/>
      <c r="D498" s="50"/>
      <c r="E498" s="50"/>
    </row>
    <row r="499" spans="3:5" s="49" customFormat="1" x14ac:dyDescent="0.2">
      <c r="C499" s="50"/>
      <c r="D499" s="50"/>
      <c r="E499" s="50"/>
    </row>
    <row r="500" spans="3:5" s="49" customFormat="1" x14ac:dyDescent="0.2">
      <c r="C500" s="50"/>
      <c r="D500" s="50"/>
      <c r="E500" s="50"/>
    </row>
    <row r="501" spans="3:5" s="49" customFormat="1" x14ac:dyDescent="0.2">
      <c r="C501" s="50"/>
      <c r="D501" s="50"/>
      <c r="E501" s="50"/>
    </row>
    <row r="502" spans="3:5" s="49" customFormat="1" x14ac:dyDescent="0.2">
      <c r="C502" s="50"/>
      <c r="D502" s="50"/>
      <c r="E502" s="50"/>
    </row>
    <row r="503" spans="3:5" s="49" customFormat="1" x14ac:dyDescent="0.2">
      <c r="C503" s="50"/>
      <c r="D503" s="50"/>
      <c r="E503" s="50"/>
    </row>
    <row r="504" spans="3:5" s="49" customFormat="1" x14ac:dyDescent="0.2">
      <c r="C504" s="50"/>
      <c r="D504" s="50"/>
      <c r="E504" s="50"/>
    </row>
    <row r="505" spans="3:5" s="49" customFormat="1" x14ac:dyDescent="0.2">
      <c r="C505" s="50"/>
      <c r="D505" s="50"/>
      <c r="E505" s="50"/>
    </row>
    <row r="506" spans="3:5" s="49" customFormat="1" x14ac:dyDescent="0.2">
      <c r="C506" s="50"/>
      <c r="D506" s="50"/>
      <c r="E506" s="50"/>
    </row>
    <row r="507" spans="3:5" s="49" customFormat="1" x14ac:dyDescent="0.2">
      <c r="C507" s="50"/>
      <c r="D507" s="50"/>
      <c r="E507" s="50"/>
    </row>
    <row r="508" spans="3:5" s="49" customFormat="1" x14ac:dyDescent="0.2">
      <c r="C508" s="50"/>
      <c r="D508" s="50"/>
      <c r="E508" s="50"/>
    </row>
    <row r="509" spans="3:5" s="49" customFormat="1" x14ac:dyDescent="0.2">
      <c r="C509" s="50"/>
      <c r="D509" s="50"/>
      <c r="E509" s="50"/>
    </row>
    <row r="510" spans="3:5" s="49" customFormat="1" x14ac:dyDescent="0.2">
      <c r="C510" s="50"/>
      <c r="D510" s="50"/>
      <c r="E510" s="50"/>
    </row>
    <row r="511" spans="3:5" s="49" customFormat="1" x14ac:dyDescent="0.2">
      <c r="C511" s="50"/>
      <c r="D511" s="50"/>
      <c r="E511" s="50"/>
    </row>
    <row r="512" spans="3:5" s="49" customFormat="1" x14ac:dyDescent="0.2">
      <c r="C512" s="50"/>
      <c r="D512" s="50"/>
      <c r="E512" s="50"/>
    </row>
    <row r="513" spans="3:5" s="49" customFormat="1" x14ac:dyDescent="0.2">
      <c r="C513" s="50"/>
      <c r="D513" s="50"/>
      <c r="E513" s="50"/>
    </row>
    <row r="514" spans="3:5" s="49" customFormat="1" x14ac:dyDescent="0.2">
      <c r="C514" s="50"/>
      <c r="D514" s="50"/>
      <c r="E514" s="50"/>
    </row>
    <row r="515" spans="3:5" s="49" customFormat="1" x14ac:dyDescent="0.2">
      <c r="C515" s="50"/>
      <c r="D515" s="50"/>
      <c r="E515" s="50"/>
    </row>
    <row r="516" spans="3:5" s="49" customFormat="1" x14ac:dyDescent="0.2">
      <c r="C516" s="50"/>
      <c r="D516" s="50"/>
      <c r="E516" s="50"/>
    </row>
    <row r="517" spans="3:5" s="49" customFormat="1" x14ac:dyDescent="0.2">
      <c r="C517" s="50"/>
      <c r="D517" s="50"/>
      <c r="E517" s="50"/>
    </row>
    <row r="518" spans="3:5" s="49" customFormat="1" x14ac:dyDescent="0.2">
      <c r="C518" s="50"/>
      <c r="D518" s="50"/>
      <c r="E518" s="50"/>
    </row>
    <row r="519" spans="3:5" s="49" customFormat="1" x14ac:dyDescent="0.2">
      <c r="C519" s="50"/>
      <c r="D519" s="50"/>
      <c r="E519" s="50"/>
    </row>
    <row r="520" spans="3:5" s="49" customFormat="1" x14ac:dyDescent="0.2">
      <c r="C520" s="50"/>
      <c r="D520" s="50"/>
      <c r="E520" s="50"/>
    </row>
    <row r="521" spans="3:5" s="49" customFormat="1" x14ac:dyDescent="0.2">
      <c r="C521" s="50"/>
      <c r="D521" s="50"/>
      <c r="E521" s="50"/>
    </row>
    <row r="522" spans="3:5" s="49" customFormat="1" x14ac:dyDescent="0.2">
      <c r="C522" s="50"/>
      <c r="D522" s="50"/>
      <c r="E522" s="50"/>
    </row>
    <row r="523" spans="3:5" s="49" customFormat="1" x14ac:dyDescent="0.2">
      <c r="C523" s="50"/>
      <c r="D523" s="50"/>
      <c r="E523" s="50"/>
    </row>
    <row r="524" spans="3:5" s="49" customFormat="1" x14ac:dyDescent="0.2">
      <c r="C524" s="50"/>
      <c r="D524" s="50"/>
      <c r="E524" s="50"/>
    </row>
    <row r="525" spans="3:5" s="49" customFormat="1" x14ac:dyDescent="0.2">
      <c r="C525" s="50"/>
      <c r="D525" s="50"/>
      <c r="E525" s="50"/>
    </row>
    <row r="526" spans="3:5" s="49" customFormat="1" x14ac:dyDescent="0.2">
      <c r="C526" s="50"/>
      <c r="D526" s="50"/>
      <c r="E526" s="50"/>
    </row>
    <row r="527" spans="3:5" s="49" customFormat="1" x14ac:dyDescent="0.2">
      <c r="C527" s="50"/>
      <c r="D527" s="50"/>
      <c r="E527" s="50"/>
    </row>
    <row r="528" spans="3:5" s="49" customFormat="1" x14ac:dyDescent="0.2">
      <c r="C528" s="50"/>
      <c r="D528" s="50"/>
      <c r="E528" s="50"/>
    </row>
    <row r="529" spans="3:5" s="49" customFormat="1" x14ac:dyDescent="0.2">
      <c r="C529" s="50"/>
      <c r="D529" s="50"/>
      <c r="E529" s="50"/>
    </row>
    <row r="530" spans="3:5" s="49" customFormat="1" x14ac:dyDescent="0.2">
      <c r="C530" s="50"/>
      <c r="D530" s="50"/>
      <c r="E530" s="50"/>
    </row>
    <row r="531" spans="3:5" s="49" customFormat="1" x14ac:dyDescent="0.2">
      <c r="C531" s="50"/>
      <c r="D531" s="50"/>
      <c r="E531" s="50"/>
    </row>
    <row r="532" spans="3:5" s="49" customFormat="1" x14ac:dyDescent="0.2">
      <c r="C532" s="50"/>
      <c r="D532" s="50"/>
      <c r="E532" s="50"/>
    </row>
    <row r="533" spans="3:5" s="49" customFormat="1" x14ac:dyDescent="0.2">
      <c r="C533" s="50"/>
      <c r="D533" s="50"/>
      <c r="E533" s="50"/>
    </row>
    <row r="534" spans="3:5" s="49" customFormat="1" x14ac:dyDescent="0.2">
      <c r="C534" s="50"/>
      <c r="D534" s="50"/>
      <c r="E534" s="50"/>
    </row>
    <row r="535" spans="3:5" s="49" customFormat="1" x14ac:dyDescent="0.2">
      <c r="C535" s="50"/>
      <c r="D535" s="50"/>
      <c r="E535" s="50"/>
    </row>
    <row r="536" spans="3:5" s="49" customFormat="1" x14ac:dyDescent="0.2">
      <c r="C536" s="50"/>
      <c r="D536" s="50"/>
      <c r="E536" s="50"/>
    </row>
    <row r="537" spans="3:5" s="49" customFormat="1" x14ac:dyDescent="0.2">
      <c r="C537" s="50"/>
      <c r="D537" s="50"/>
      <c r="E537" s="50"/>
    </row>
    <row r="538" spans="3:5" s="49" customFormat="1" x14ac:dyDescent="0.2">
      <c r="C538" s="50"/>
      <c r="D538" s="50"/>
      <c r="E538" s="50"/>
    </row>
    <row r="539" spans="3:5" s="49" customFormat="1" x14ac:dyDescent="0.2">
      <c r="C539" s="50"/>
      <c r="D539" s="50"/>
      <c r="E539" s="50"/>
    </row>
    <row r="540" spans="3:5" s="49" customFormat="1" x14ac:dyDescent="0.2">
      <c r="C540" s="50"/>
      <c r="D540" s="50"/>
      <c r="E540" s="50"/>
    </row>
    <row r="541" spans="3:5" s="49" customFormat="1" x14ac:dyDescent="0.2">
      <c r="C541" s="50"/>
      <c r="D541" s="50"/>
      <c r="E541" s="50"/>
    </row>
    <row r="542" spans="3:5" s="49" customFormat="1" x14ac:dyDescent="0.2">
      <c r="C542" s="50"/>
      <c r="D542" s="50"/>
      <c r="E542" s="50"/>
    </row>
    <row r="543" spans="3:5" s="49" customFormat="1" x14ac:dyDescent="0.2">
      <c r="C543" s="50"/>
      <c r="D543" s="50"/>
      <c r="E543" s="50"/>
    </row>
    <row r="544" spans="3:5" s="49" customFormat="1" x14ac:dyDescent="0.2">
      <c r="C544" s="50"/>
      <c r="D544" s="50"/>
      <c r="E544" s="50"/>
    </row>
    <row r="545" spans="3:5" s="49" customFormat="1" x14ac:dyDescent="0.2">
      <c r="C545" s="50"/>
      <c r="D545" s="50"/>
      <c r="E545" s="50"/>
    </row>
    <row r="546" spans="3:5" s="49" customFormat="1" x14ac:dyDescent="0.2">
      <c r="C546" s="50"/>
      <c r="D546" s="50"/>
      <c r="E546" s="50"/>
    </row>
    <row r="547" spans="3:5" s="49" customFormat="1" x14ac:dyDescent="0.2">
      <c r="C547" s="50"/>
      <c r="D547" s="50"/>
      <c r="E547" s="50"/>
    </row>
    <row r="548" spans="3:5" s="49" customFormat="1" x14ac:dyDescent="0.2">
      <c r="C548" s="50"/>
      <c r="D548" s="50"/>
      <c r="E548" s="50"/>
    </row>
    <row r="549" spans="3:5" s="49" customFormat="1" x14ac:dyDescent="0.2">
      <c r="C549" s="50"/>
      <c r="D549" s="50"/>
      <c r="E549" s="50"/>
    </row>
    <row r="550" spans="3:5" s="49" customFormat="1" x14ac:dyDescent="0.2">
      <c r="C550" s="50"/>
      <c r="D550" s="50"/>
      <c r="E550" s="50"/>
    </row>
    <row r="551" spans="3:5" s="49" customFormat="1" x14ac:dyDescent="0.2">
      <c r="C551" s="50"/>
      <c r="D551" s="50"/>
      <c r="E551" s="50"/>
    </row>
    <row r="552" spans="3:5" s="49" customFormat="1" x14ac:dyDescent="0.2">
      <c r="C552" s="50"/>
      <c r="D552" s="50"/>
      <c r="E552" s="50"/>
    </row>
    <row r="553" spans="3:5" s="49" customFormat="1" x14ac:dyDescent="0.2">
      <c r="C553" s="50"/>
      <c r="D553" s="50"/>
      <c r="E553" s="50"/>
    </row>
    <row r="554" spans="3:5" s="49" customFormat="1" x14ac:dyDescent="0.2">
      <c r="C554" s="50"/>
      <c r="D554" s="50"/>
      <c r="E554" s="50"/>
    </row>
    <row r="555" spans="3:5" s="49" customFormat="1" x14ac:dyDescent="0.2">
      <c r="C555" s="50"/>
      <c r="D555" s="50"/>
      <c r="E555" s="50"/>
    </row>
    <row r="556" spans="3:5" s="49" customFormat="1" x14ac:dyDescent="0.2">
      <c r="C556" s="50"/>
      <c r="D556" s="50"/>
      <c r="E556" s="50"/>
    </row>
    <row r="557" spans="3:5" s="49" customFormat="1" x14ac:dyDescent="0.2">
      <c r="C557" s="50"/>
      <c r="D557" s="50"/>
      <c r="E557" s="50"/>
    </row>
    <row r="558" spans="3:5" s="49" customFormat="1" x14ac:dyDescent="0.2">
      <c r="C558" s="50"/>
      <c r="D558" s="50"/>
      <c r="E558" s="50"/>
    </row>
    <row r="559" spans="3:5" s="49" customFormat="1" x14ac:dyDescent="0.2">
      <c r="C559" s="50"/>
      <c r="D559" s="50"/>
      <c r="E559" s="50"/>
    </row>
    <row r="560" spans="3:5" s="49" customFormat="1" x14ac:dyDescent="0.2">
      <c r="C560" s="50"/>
      <c r="D560" s="50"/>
      <c r="E560" s="50"/>
    </row>
    <row r="561" spans="3:5" s="49" customFormat="1" x14ac:dyDescent="0.2">
      <c r="C561" s="50"/>
      <c r="D561" s="50"/>
      <c r="E561" s="50"/>
    </row>
    <row r="562" spans="3:5" s="49" customFormat="1" x14ac:dyDescent="0.2">
      <c r="C562" s="50"/>
      <c r="D562" s="50"/>
      <c r="E562" s="50"/>
    </row>
    <row r="563" spans="3:5" s="49" customFormat="1" x14ac:dyDescent="0.2">
      <c r="C563" s="50"/>
      <c r="D563" s="50"/>
      <c r="E563" s="50"/>
    </row>
    <row r="564" spans="3:5" s="49" customFormat="1" x14ac:dyDescent="0.2">
      <c r="C564" s="50"/>
      <c r="D564" s="50"/>
      <c r="E564" s="50"/>
    </row>
    <row r="565" spans="3:5" s="49" customFormat="1" x14ac:dyDescent="0.2">
      <c r="C565" s="50"/>
      <c r="D565" s="50"/>
      <c r="E565" s="50"/>
    </row>
    <row r="566" spans="3:5" s="49" customFormat="1" x14ac:dyDescent="0.2">
      <c r="C566" s="50"/>
      <c r="D566" s="50"/>
      <c r="E566" s="50"/>
    </row>
    <row r="567" spans="3:5" s="49" customFormat="1" x14ac:dyDescent="0.2">
      <c r="C567" s="50"/>
      <c r="D567" s="50"/>
      <c r="E567" s="50"/>
    </row>
    <row r="568" spans="3:5" s="49" customFormat="1" x14ac:dyDescent="0.2">
      <c r="C568" s="50"/>
      <c r="D568" s="50"/>
      <c r="E568" s="50"/>
    </row>
    <row r="569" spans="3:5" s="49" customFormat="1" x14ac:dyDescent="0.2">
      <c r="C569" s="50"/>
      <c r="D569" s="50"/>
      <c r="E569" s="50"/>
    </row>
    <row r="570" spans="3:5" s="49" customFormat="1" x14ac:dyDescent="0.2">
      <c r="C570" s="50"/>
      <c r="D570" s="50"/>
      <c r="E570" s="50"/>
    </row>
    <row r="571" spans="3:5" s="49" customFormat="1" x14ac:dyDescent="0.2">
      <c r="C571" s="50"/>
      <c r="D571" s="50"/>
      <c r="E571" s="50"/>
    </row>
    <row r="572" spans="3:5" s="49" customFormat="1" x14ac:dyDescent="0.2">
      <c r="C572" s="50"/>
      <c r="D572" s="50"/>
      <c r="E572" s="50"/>
    </row>
    <row r="573" spans="3:5" s="49" customFormat="1" x14ac:dyDescent="0.2">
      <c r="C573" s="50"/>
      <c r="D573" s="50"/>
      <c r="E573" s="50"/>
    </row>
    <row r="574" spans="3:5" s="49" customFormat="1" x14ac:dyDescent="0.2">
      <c r="C574" s="50"/>
      <c r="D574" s="50"/>
      <c r="E574" s="50"/>
    </row>
    <row r="575" spans="3:5" s="49" customFormat="1" x14ac:dyDescent="0.2">
      <c r="C575" s="50"/>
      <c r="D575" s="50"/>
      <c r="E575" s="50"/>
    </row>
    <row r="576" spans="3:5" s="49" customFormat="1" x14ac:dyDescent="0.2">
      <c r="C576" s="50"/>
      <c r="D576" s="50"/>
      <c r="E576" s="50"/>
    </row>
    <row r="577" spans="3:5" s="49" customFormat="1" x14ac:dyDescent="0.2">
      <c r="C577" s="50"/>
      <c r="D577" s="50"/>
      <c r="E577" s="50"/>
    </row>
    <row r="578" spans="3:5" s="49" customFormat="1" x14ac:dyDescent="0.2">
      <c r="C578" s="50"/>
      <c r="D578" s="50"/>
      <c r="E578" s="50"/>
    </row>
    <row r="579" spans="3:5" s="49" customFormat="1" x14ac:dyDescent="0.2">
      <c r="C579" s="50"/>
      <c r="D579" s="50"/>
      <c r="E579" s="50"/>
    </row>
    <row r="580" spans="3:5" s="49" customFormat="1" x14ac:dyDescent="0.2">
      <c r="C580" s="50"/>
      <c r="D580" s="50"/>
      <c r="E580" s="50"/>
    </row>
    <row r="581" spans="3:5" s="49" customFormat="1" x14ac:dyDescent="0.2">
      <c r="C581" s="50"/>
      <c r="D581" s="50"/>
      <c r="E581" s="50"/>
    </row>
    <row r="582" spans="3:5" s="49" customFormat="1" x14ac:dyDescent="0.2">
      <c r="C582" s="50"/>
      <c r="D582" s="50"/>
      <c r="E582" s="50"/>
    </row>
    <row r="583" spans="3:5" s="49" customFormat="1" x14ac:dyDescent="0.2">
      <c r="C583" s="50"/>
      <c r="D583" s="50"/>
      <c r="E583" s="50"/>
    </row>
    <row r="584" spans="3:5" s="49" customFormat="1" x14ac:dyDescent="0.2">
      <c r="C584" s="50"/>
      <c r="D584" s="50"/>
      <c r="E584" s="50"/>
    </row>
    <row r="585" spans="3:5" s="49" customFormat="1" x14ac:dyDescent="0.2">
      <c r="C585" s="50"/>
      <c r="D585" s="50"/>
      <c r="E585" s="50"/>
    </row>
    <row r="586" spans="3:5" s="49" customFormat="1" x14ac:dyDescent="0.2">
      <c r="C586" s="50"/>
      <c r="D586" s="50"/>
      <c r="E586" s="50"/>
    </row>
    <row r="587" spans="3:5" s="49" customFormat="1" x14ac:dyDescent="0.2">
      <c r="C587" s="50"/>
      <c r="D587" s="50"/>
      <c r="E587" s="50"/>
    </row>
    <row r="588" spans="3:5" s="49" customFormat="1" x14ac:dyDescent="0.2">
      <c r="C588" s="50"/>
      <c r="D588" s="50"/>
      <c r="E588" s="50"/>
    </row>
    <row r="589" spans="3:5" s="49" customFormat="1" x14ac:dyDescent="0.2">
      <c r="C589" s="50"/>
      <c r="D589" s="50"/>
      <c r="E589" s="50"/>
    </row>
    <row r="590" spans="3:5" s="49" customFormat="1" x14ac:dyDescent="0.2">
      <c r="C590" s="50"/>
      <c r="D590" s="50"/>
      <c r="E590" s="50"/>
    </row>
    <row r="591" spans="3:5" s="49" customFormat="1" x14ac:dyDescent="0.2">
      <c r="C591" s="50"/>
      <c r="D591" s="50"/>
      <c r="E591" s="50"/>
    </row>
    <row r="592" spans="3:5" s="49" customFormat="1" x14ac:dyDescent="0.2">
      <c r="C592" s="50"/>
      <c r="D592" s="50"/>
      <c r="E592" s="50"/>
    </row>
    <row r="593" spans="3:5" s="49" customFormat="1" x14ac:dyDescent="0.2">
      <c r="C593" s="50"/>
      <c r="D593" s="50"/>
      <c r="E593" s="50"/>
    </row>
    <row r="594" spans="3:5" s="49" customFormat="1" x14ac:dyDescent="0.2">
      <c r="C594" s="50"/>
      <c r="D594" s="50"/>
      <c r="E594" s="50"/>
    </row>
    <row r="595" spans="3:5" s="49" customFormat="1" x14ac:dyDescent="0.2">
      <c r="C595" s="50"/>
      <c r="D595" s="50"/>
      <c r="E595" s="50"/>
    </row>
    <row r="596" spans="3:5" s="49" customFormat="1" x14ac:dyDescent="0.2">
      <c r="C596" s="50"/>
      <c r="D596" s="50"/>
      <c r="E596" s="50"/>
    </row>
    <row r="597" spans="3:5" s="49" customFormat="1" x14ac:dyDescent="0.2">
      <c r="C597" s="50"/>
      <c r="D597" s="50"/>
      <c r="E597" s="50"/>
    </row>
    <row r="598" spans="3:5" s="49" customFormat="1" x14ac:dyDescent="0.2">
      <c r="C598" s="50"/>
      <c r="D598" s="50"/>
      <c r="E598" s="50"/>
    </row>
    <row r="599" spans="3:5" s="49" customFormat="1" x14ac:dyDescent="0.2">
      <c r="C599" s="50"/>
      <c r="D599" s="50"/>
      <c r="E599" s="50"/>
    </row>
    <row r="600" spans="3:5" s="49" customFormat="1" x14ac:dyDescent="0.2">
      <c r="C600" s="50"/>
      <c r="D600" s="50"/>
      <c r="E600" s="50"/>
    </row>
    <row r="601" spans="3:5" s="49" customFormat="1" x14ac:dyDescent="0.2">
      <c r="C601" s="50"/>
      <c r="D601" s="50"/>
      <c r="E601" s="50"/>
    </row>
    <row r="602" spans="3:5" s="49" customFormat="1" x14ac:dyDescent="0.2">
      <c r="C602" s="50"/>
      <c r="D602" s="50"/>
      <c r="E602" s="50"/>
    </row>
    <row r="603" spans="3:5" s="49" customFormat="1" x14ac:dyDescent="0.2">
      <c r="C603" s="50"/>
      <c r="D603" s="50"/>
      <c r="E603" s="50"/>
    </row>
    <row r="604" spans="3:5" s="49" customFormat="1" x14ac:dyDescent="0.2">
      <c r="C604" s="50"/>
      <c r="D604" s="50"/>
      <c r="E604" s="50"/>
    </row>
    <row r="605" spans="3:5" s="49" customFormat="1" x14ac:dyDescent="0.2">
      <c r="C605" s="50"/>
      <c r="D605" s="50"/>
      <c r="E605" s="50"/>
    </row>
    <row r="606" spans="3:5" s="49" customFormat="1" x14ac:dyDescent="0.2">
      <c r="C606" s="50"/>
      <c r="D606" s="50"/>
      <c r="E606" s="50"/>
    </row>
    <row r="607" spans="3:5" s="49" customFormat="1" x14ac:dyDescent="0.2">
      <c r="C607" s="50"/>
      <c r="D607" s="50"/>
      <c r="E607" s="50"/>
    </row>
    <row r="608" spans="3:5" s="49" customFormat="1" x14ac:dyDescent="0.2">
      <c r="C608" s="50"/>
      <c r="D608" s="50"/>
      <c r="E608" s="50"/>
    </row>
    <row r="609" spans="3:5" s="49" customFormat="1" x14ac:dyDescent="0.2">
      <c r="C609" s="50"/>
      <c r="D609" s="50"/>
      <c r="E609" s="50"/>
    </row>
    <row r="610" spans="3:5" s="49" customFormat="1" x14ac:dyDescent="0.2">
      <c r="C610" s="50"/>
      <c r="D610" s="50"/>
      <c r="E610" s="50"/>
    </row>
    <row r="611" spans="3:5" s="49" customFormat="1" x14ac:dyDescent="0.2">
      <c r="C611" s="50"/>
      <c r="D611" s="50"/>
      <c r="E611" s="50"/>
    </row>
    <row r="612" spans="3:5" s="49" customFormat="1" x14ac:dyDescent="0.2">
      <c r="C612" s="50"/>
      <c r="D612" s="50"/>
      <c r="E612" s="50"/>
    </row>
    <row r="613" spans="3:5" s="49" customFormat="1" x14ac:dyDescent="0.2">
      <c r="C613" s="50"/>
      <c r="D613" s="50"/>
      <c r="E613" s="50"/>
    </row>
    <row r="614" spans="3:5" s="49" customFormat="1" x14ac:dyDescent="0.2">
      <c r="C614" s="50"/>
      <c r="D614" s="50"/>
      <c r="E614" s="50"/>
    </row>
    <row r="615" spans="3:5" s="49" customFormat="1" x14ac:dyDescent="0.2">
      <c r="C615" s="50"/>
      <c r="D615" s="50"/>
      <c r="E615" s="50"/>
    </row>
    <row r="616" spans="3:5" s="49" customFormat="1" x14ac:dyDescent="0.2">
      <c r="C616" s="50"/>
      <c r="D616" s="50"/>
      <c r="E616" s="50"/>
    </row>
    <row r="617" spans="3:5" s="49" customFormat="1" x14ac:dyDescent="0.2">
      <c r="C617" s="50"/>
      <c r="D617" s="50"/>
      <c r="E617" s="50"/>
    </row>
    <row r="618" spans="3:5" s="49" customFormat="1" x14ac:dyDescent="0.2">
      <c r="C618" s="50"/>
      <c r="D618" s="50"/>
      <c r="E618" s="50"/>
    </row>
    <row r="619" spans="3:5" s="49" customFormat="1" x14ac:dyDescent="0.2">
      <c r="C619" s="50"/>
      <c r="D619" s="50"/>
      <c r="E619" s="50"/>
    </row>
    <row r="620" spans="3:5" s="49" customFormat="1" x14ac:dyDescent="0.2">
      <c r="C620" s="50"/>
      <c r="D620" s="50"/>
      <c r="E620" s="50"/>
    </row>
    <row r="621" spans="3:5" s="49" customFormat="1" x14ac:dyDescent="0.2">
      <c r="C621" s="50"/>
      <c r="D621" s="50"/>
      <c r="E621" s="50"/>
    </row>
    <row r="622" spans="3:5" s="49" customFormat="1" x14ac:dyDescent="0.2">
      <c r="C622" s="50"/>
      <c r="D622" s="50"/>
      <c r="E622" s="50"/>
    </row>
    <row r="623" spans="3:5" s="49" customFormat="1" x14ac:dyDescent="0.2">
      <c r="C623" s="50"/>
      <c r="D623" s="50"/>
      <c r="E623" s="50"/>
    </row>
    <row r="624" spans="3:5" s="49" customFormat="1" x14ac:dyDescent="0.2">
      <c r="C624" s="50"/>
      <c r="D624" s="50"/>
      <c r="E624" s="50"/>
    </row>
    <row r="625" spans="3:5" s="49" customFormat="1" x14ac:dyDescent="0.2">
      <c r="C625" s="50"/>
      <c r="D625" s="50"/>
      <c r="E625" s="50"/>
    </row>
    <row r="626" spans="3:5" s="49" customFormat="1" x14ac:dyDescent="0.2">
      <c r="C626" s="50"/>
      <c r="D626" s="50"/>
      <c r="E626" s="50"/>
    </row>
    <row r="627" spans="3:5" s="49" customFormat="1" x14ac:dyDescent="0.2">
      <c r="C627" s="50"/>
      <c r="D627" s="50"/>
      <c r="E627" s="50"/>
    </row>
    <row r="628" spans="3:5" s="49" customFormat="1" x14ac:dyDescent="0.2">
      <c r="C628" s="50"/>
      <c r="D628" s="50"/>
      <c r="E628" s="50"/>
    </row>
    <row r="629" spans="3:5" s="49" customFormat="1" x14ac:dyDescent="0.2">
      <c r="C629" s="50"/>
      <c r="D629" s="50"/>
      <c r="E629" s="50"/>
    </row>
    <row r="630" spans="3:5" s="49" customFormat="1" x14ac:dyDescent="0.2">
      <c r="C630" s="50"/>
      <c r="D630" s="50"/>
      <c r="E630" s="50"/>
    </row>
    <row r="631" spans="3:5" s="49" customFormat="1" x14ac:dyDescent="0.2">
      <c r="C631" s="50"/>
      <c r="D631" s="50"/>
      <c r="E631" s="50"/>
    </row>
    <row r="632" spans="3:5" s="49" customFormat="1" x14ac:dyDescent="0.2">
      <c r="C632" s="50"/>
      <c r="D632" s="50"/>
      <c r="E632" s="50"/>
    </row>
    <row r="633" spans="3:5" s="49" customFormat="1" x14ac:dyDescent="0.2">
      <c r="C633" s="50"/>
      <c r="D633" s="50"/>
      <c r="E633" s="50"/>
    </row>
    <row r="634" spans="3:5" s="49" customFormat="1" x14ac:dyDescent="0.2">
      <c r="C634" s="50"/>
      <c r="D634" s="50"/>
      <c r="E634" s="50"/>
    </row>
    <row r="635" spans="3:5" s="49" customFormat="1" x14ac:dyDescent="0.2">
      <c r="C635" s="50"/>
      <c r="D635" s="50"/>
      <c r="E635" s="50"/>
    </row>
    <row r="636" spans="3:5" s="49" customFormat="1" x14ac:dyDescent="0.2">
      <c r="C636" s="50"/>
      <c r="D636" s="50"/>
      <c r="E636" s="50"/>
    </row>
    <row r="637" spans="3:5" s="49" customFormat="1" x14ac:dyDescent="0.2">
      <c r="C637" s="50"/>
      <c r="D637" s="50"/>
      <c r="E637" s="50"/>
    </row>
    <row r="638" spans="3:5" s="49" customFormat="1" x14ac:dyDescent="0.2">
      <c r="C638" s="50"/>
      <c r="D638" s="50"/>
      <c r="E638" s="50"/>
    </row>
    <row r="639" spans="3:5" s="49" customFormat="1" x14ac:dyDescent="0.2">
      <c r="C639" s="50"/>
      <c r="D639" s="50"/>
      <c r="E639" s="50"/>
    </row>
    <row r="640" spans="3:5" s="49" customFormat="1" x14ac:dyDescent="0.2">
      <c r="C640" s="50"/>
      <c r="D640" s="50"/>
      <c r="E640" s="50"/>
    </row>
    <row r="641" spans="3:5" s="49" customFormat="1" x14ac:dyDescent="0.2">
      <c r="C641" s="50"/>
      <c r="D641" s="50"/>
      <c r="E641" s="50"/>
    </row>
    <row r="642" spans="3:5" s="49" customFormat="1" x14ac:dyDescent="0.2">
      <c r="C642" s="50"/>
      <c r="D642" s="50"/>
      <c r="E642" s="50"/>
    </row>
    <row r="643" spans="3:5" s="49" customFormat="1" x14ac:dyDescent="0.2">
      <c r="C643" s="50"/>
      <c r="D643" s="50"/>
      <c r="E643" s="50"/>
    </row>
    <row r="644" spans="3:5" s="49" customFormat="1" x14ac:dyDescent="0.2">
      <c r="C644" s="50"/>
      <c r="D644" s="50"/>
      <c r="E644" s="50"/>
    </row>
    <row r="645" spans="3:5" s="49" customFormat="1" x14ac:dyDescent="0.2">
      <c r="C645" s="50"/>
      <c r="D645" s="50"/>
      <c r="E645" s="50"/>
    </row>
    <row r="646" spans="3:5" s="49" customFormat="1" x14ac:dyDescent="0.2">
      <c r="C646" s="50"/>
      <c r="D646" s="50"/>
      <c r="E646" s="50"/>
    </row>
    <row r="647" spans="3:5" s="49" customFormat="1" x14ac:dyDescent="0.2">
      <c r="C647" s="50"/>
      <c r="D647" s="50"/>
      <c r="E647" s="50"/>
    </row>
    <row r="648" spans="3:5" s="49" customFormat="1" x14ac:dyDescent="0.2">
      <c r="C648" s="50"/>
      <c r="D648" s="50"/>
      <c r="E648" s="50"/>
    </row>
    <row r="649" spans="3:5" s="49" customFormat="1" x14ac:dyDescent="0.2">
      <c r="C649" s="50"/>
      <c r="D649" s="50"/>
      <c r="E649" s="50"/>
    </row>
    <row r="650" spans="3:5" s="49" customFormat="1" x14ac:dyDescent="0.2">
      <c r="C650" s="50"/>
      <c r="D650" s="50"/>
      <c r="E650" s="50"/>
    </row>
    <row r="651" spans="3:5" s="49" customFormat="1" x14ac:dyDescent="0.2">
      <c r="C651" s="50"/>
      <c r="D651" s="50"/>
      <c r="E651" s="50"/>
    </row>
    <row r="652" spans="3:5" s="49" customFormat="1" x14ac:dyDescent="0.2">
      <c r="C652" s="50"/>
      <c r="D652" s="50"/>
      <c r="E652" s="50"/>
    </row>
    <row r="653" spans="3:5" s="49" customFormat="1" x14ac:dyDescent="0.2">
      <c r="C653" s="50"/>
      <c r="D653" s="50"/>
      <c r="E653" s="50"/>
    </row>
    <row r="654" spans="3:5" s="49" customFormat="1" x14ac:dyDescent="0.2">
      <c r="C654" s="50"/>
      <c r="D654" s="50"/>
      <c r="E654" s="50"/>
    </row>
    <row r="655" spans="3:5" s="49" customFormat="1" x14ac:dyDescent="0.2">
      <c r="C655" s="50"/>
      <c r="D655" s="50"/>
      <c r="E655" s="50"/>
    </row>
    <row r="656" spans="3:5" s="49" customFormat="1" x14ac:dyDescent="0.2">
      <c r="C656" s="50"/>
      <c r="D656" s="50"/>
      <c r="E656" s="50"/>
    </row>
    <row r="657" spans="3:5" s="49" customFormat="1" x14ac:dyDescent="0.2">
      <c r="C657" s="50"/>
      <c r="D657" s="50"/>
      <c r="E657" s="50"/>
    </row>
    <row r="658" spans="3:5" s="49" customFormat="1" x14ac:dyDescent="0.2">
      <c r="C658" s="50"/>
      <c r="D658" s="50"/>
      <c r="E658" s="50"/>
    </row>
    <row r="659" spans="3:5" s="49" customFormat="1" x14ac:dyDescent="0.2">
      <c r="C659" s="50"/>
      <c r="D659" s="50"/>
      <c r="E659" s="50"/>
    </row>
    <row r="660" spans="3:5" s="49" customFormat="1" x14ac:dyDescent="0.2">
      <c r="C660" s="50"/>
      <c r="D660" s="50"/>
      <c r="E660" s="50"/>
    </row>
    <row r="661" spans="3:5" s="49" customFormat="1" x14ac:dyDescent="0.2">
      <c r="C661" s="50"/>
      <c r="D661" s="50"/>
      <c r="E661" s="50"/>
    </row>
    <row r="662" spans="3:5" s="49" customFormat="1" x14ac:dyDescent="0.2">
      <c r="C662" s="50"/>
      <c r="D662" s="50"/>
      <c r="E662" s="50"/>
    </row>
    <row r="663" spans="3:5" s="49" customFormat="1" x14ac:dyDescent="0.2">
      <c r="C663" s="50"/>
      <c r="D663" s="50"/>
      <c r="E663" s="50"/>
    </row>
    <row r="664" spans="3:5" s="49" customFormat="1" x14ac:dyDescent="0.2">
      <c r="C664" s="50"/>
      <c r="D664" s="50"/>
      <c r="E664" s="50"/>
    </row>
    <row r="665" spans="3:5" s="49" customFormat="1" x14ac:dyDescent="0.2">
      <c r="C665" s="50"/>
      <c r="D665" s="50"/>
      <c r="E665" s="50"/>
    </row>
    <row r="666" spans="3:5" s="49" customFormat="1" x14ac:dyDescent="0.2">
      <c r="C666" s="50"/>
      <c r="D666" s="50"/>
      <c r="E666" s="50"/>
    </row>
    <row r="667" spans="3:5" s="49" customFormat="1" x14ac:dyDescent="0.2">
      <c r="C667" s="50"/>
      <c r="D667" s="50"/>
      <c r="E667" s="50"/>
    </row>
    <row r="668" spans="3:5" s="49" customFormat="1" x14ac:dyDescent="0.2">
      <c r="C668" s="50"/>
      <c r="D668" s="50"/>
      <c r="E668" s="50"/>
    </row>
    <row r="669" spans="3:5" s="49" customFormat="1" x14ac:dyDescent="0.2">
      <c r="C669" s="50"/>
      <c r="D669" s="50"/>
      <c r="E669" s="50"/>
    </row>
    <row r="670" spans="3:5" s="49" customFormat="1" x14ac:dyDescent="0.2">
      <c r="C670" s="50"/>
      <c r="D670" s="50"/>
      <c r="E670" s="50"/>
    </row>
    <row r="671" spans="3:5" s="49" customFormat="1" x14ac:dyDescent="0.2">
      <c r="C671" s="50"/>
      <c r="D671" s="50"/>
      <c r="E671" s="50"/>
    </row>
    <row r="672" spans="3:5" s="49" customFormat="1" x14ac:dyDescent="0.2">
      <c r="C672" s="50"/>
      <c r="D672" s="50"/>
      <c r="E672" s="50"/>
    </row>
    <row r="673" spans="3:5" s="49" customFormat="1" x14ac:dyDescent="0.2">
      <c r="C673" s="50"/>
      <c r="D673" s="50"/>
      <c r="E673" s="50"/>
    </row>
    <row r="674" spans="3:5" s="49" customFormat="1" x14ac:dyDescent="0.2">
      <c r="C674" s="50"/>
      <c r="D674" s="50"/>
      <c r="E674" s="50"/>
    </row>
    <row r="675" spans="3:5" s="49" customFormat="1" x14ac:dyDescent="0.2">
      <c r="C675" s="50"/>
      <c r="D675" s="50"/>
      <c r="E675" s="50"/>
    </row>
    <row r="676" spans="3:5" s="49" customFormat="1" x14ac:dyDescent="0.2">
      <c r="C676" s="50"/>
      <c r="D676" s="50"/>
      <c r="E676" s="50"/>
    </row>
    <row r="677" spans="3:5" s="49" customFormat="1" x14ac:dyDescent="0.2">
      <c r="C677" s="50"/>
      <c r="D677" s="50"/>
      <c r="E677" s="50"/>
    </row>
    <row r="678" spans="3:5" s="49" customFormat="1" x14ac:dyDescent="0.2">
      <c r="C678" s="50"/>
      <c r="D678" s="50"/>
      <c r="E678" s="50"/>
    </row>
    <row r="679" spans="3:5" s="49" customFormat="1" x14ac:dyDescent="0.2">
      <c r="C679" s="50"/>
      <c r="D679" s="50"/>
      <c r="E679" s="50"/>
    </row>
    <row r="680" spans="3:5" s="49" customFormat="1" x14ac:dyDescent="0.2">
      <c r="C680" s="50"/>
      <c r="D680" s="50"/>
      <c r="E680" s="50"/>
    </row>
    <row r="681" spans="3:5" s="49" customFormat="1" x14ac:dyDescent="0.2">
      <c r="C681" s="50"/>
      <c r="D681" s="50"/>
      <c r="E681" s="50"/>
    </row>
    <row r="682" spans="3:5" s="49" customFormat="1" x14ac:dyDescent="0.2">
      <c r="C682" s="50"/>
      <c r="D682" s="50"/>
      <c r="E682" s="50"/>
    </row>
    <row r="683" spans="3:5" s="49" customFormat="1" x14ac:dyDescent="0.2">
      <c r="C683" s="50"/>
      <c r="D683" s="50"/>
      <c r="E683" s="50"/>
    </row>
    <row r="684" spans="3:5" s="49" customFormat="1" x14ac:dyDescent="0.2">
      <c r="C684" s="50"/>
      <c r="D684" s="50"/>
      <c r="E684" s="50"/>
    </row>
    <row r="685" spans="3:5" s="49" customFormat="1" x14ac:dyDescent="0.2">
      <c r="C685" s="50"/>
      <c r="D685" s="50"/>
      <c r="E685" s="50"/>
    </row>
    <row r="686" spans="3:5" s="49" customFormat="1" x14ac:dyDescent="0.2">
      <c r="C686" s="50"/>
      <c r="D686" s="50"/>
      <c r="E686" s="50"/>
    </row>
    <row r="687" spans="3:5" s="49" customFormat="1" x14ac:dyDescent="0.2">
      <c r="C687" s="50"/>
      <c r="D687" s="50"/>
      <c r="E687" s="50"/>
    </row>
    <row r="688" spans="3:5" s="49" customFormat="1" x14ac:dyDescent="0.2">
      <c r="C688" s="50"/>
      <c r="D688" s="50"/>
      <c r="E688" s="50"/>
    </row>
    <row r="689" spans="3:5" s="49" customFormat="1" x14ac:dyDescent="0.2">
      <c r="C689" s="50"/>
      <c r="D689" s="50"/>
      <c r="E689" s="50"/>
    </row>
    <row r="690" spans="3:5" s="49" customFormat="1" x14ac:dyDescent="0.2">
      <c r="C690" s="50"/>
      <c r="D690" s="50"/>
      <c r="E690" s="50"/>
    </row>
    <row r="691" spans="3:5" s="49" customFormat="1" x14ac:dyDescent="0.2">
      <c r="C691" s="50"/>
      <c r="D691" s="50"/>
      <c r="E691" s="50"/>
    </row>
    <row r="692" spans="3:5" s="49" customFormat="1" x14ac:dyDescent="0.2">
      <c r="C692" s="50"/>
      <c r="D692" s="50"/>
      <c r="E692" s="50"/>
    </row>
    <row r="693" spans="3:5" s="49" customFormat="1" x14ac:dyDescent="0.2">
      <c r="C693" s="50"/>
      <c r="D693" s="50"/>
      <c r="E693" s="50"/>
    </row>
    <row r="694" spans="3:5" s="49" customFormat="1" x14ac:dyDescent="0.2">
      <c r="C694" s="50"/>
      <c r="D694" s="50"/>
      <c r="E694" s="50"/>
    </row>
    <row r="695" spans="3:5" s="49" customFormat="1" x14ac:dyDescent="0.2">
      <c r="C695" s="50"/>
      <c r="D695" s="50"/>
      <c r="E695" s="50"/>
    </row>
    <row r="696" spans="3:5" s="49" customFormat="1" x14ac:dyDescent="0.2">
      <c r="C696" s="50"/>
      <c r="D696" s="50"/>
      <c r="E696" s="50"/>
    </row>
    <row r="697" spans="3:5" s="49" customFormat="1" x14ac:dyDescent="0.2">
      <c r="C697" s="50"/>
      <c r="D697" s="50"/>
      <c r="E697" s="50"/>
    </row>
    <row r="698" spans="3:5" s="49" customFormat="1" x14ac:dyDescent="0.2">
      <c r="C698" s="50"/>
      <c r="D698" s="50"/>
      <c r="E698" s="50"/>
    </row>
    <row r="699" spans="3:5" s="49" customFormat="1" x14ac:dyDescent="0.2">
      <c r="C699" s="50"/>
      <c r="D699" s="50"/>
      <c r="E699" s="50"/>
    </row>
    <row r="700" spans="3:5" s="49" customFormat="1" x14ac:dyDescent="0.2">
      <c r="C700" s="50"/>
      <c r="D700" s="50"/>
      <c r="E700" s="50"/>
    </row>
    <row r="701" spans="3:5" s="49" customFormat="1" x14ac:dyDescent="0.2">
      <c r="C701" s="50"/>
      <c r="D701" s="50"/>
      <c r="E701" s="50"/>
    </row>
    <row r="702" spans="3:5" s="49" customFormat="1" x14ac:dyDescent="0.2">
      <c r="C702" s="50"/>
      <c r="D702" s="50"/>
      <c r="E702" s="50"/>
    </row>
    <row r="703" spans="3:5" s="49" customFormat="1" x14ac:dyDescent="0.2">
      <c r="C703" s="50"/>
      <c r="D703" s="50"/>
      <c r="E703" s="50"/>
    </row>
    <row r="704" spans="3:5" s="49" customFormat="1" x14ac:dyDescent="0.2">
      <c r="C704" s="50"/>
      <c r="D704" s="50"/>
      <c r="E704" s="50"/>
    </row>
    <row r="705" spans="3:5" s="49" customFormat="1" x14ac:dyDescent="0.2">
      <c r="C705" s="50"/>
      <c r="D705" s="50"/>
      <c r="E705" s="50"/>
    </row>
    <row r="706" spans="3:5" s="49" customFormat="1" x14ac:dyDescent="0.2">
      <c r="C706" s="50"/>
      <c r="D706" s="50"/>
      <c r="E706" s="50"/>
    </row>
    <row r="707" spans="3:5" s="49" customFormat="1" x14ac:dyDescent="0.2">
      <c r="C707" s="50"/>
      <c r="D707" s="50"/>
      <c r="E707" s="50"/>
    </row>
    <row r="708" spans="3:5" s="49" customFormat="1" x14ac:dyDescent="0.2">
      <c r="C708" s="50"/>
      <c r="D708" s="50"/>
      <c r="E708" s="50"/>
    </row>
    <row r="709" spans="3:5" s="49" customFormat="1" x14ac:dyDescent="0.2">
      <c r="C709" s="50"/>
      <c r="D709" s="50"/>
      <c r="E709" s="50"/>
    </row>
    <row r="710" spans="3:5" s="49" customFormat="1" x14ac:dyDescent="0.2">
      <c r="C710" s="50"/>
      <c r="D710" s="50"/>
      <c r="E710" s="50"/>
    </row>
    <row r="711" spans="3:5" s="49" customFormat="1" x14ac:dyDescent="0.2">
      <c r="C711" s="50"/>
      <c r="D711" s="50"/>
      <c r="E711" s="50"/>
    </row>
    <row r="712" spans="3:5" s="49" customFormat="1" x14ac:dyDescent="0.2">
      <c r="C712" s="50"/>
      <c r="D712" s="50"/>
      <c r="E712" s="50"/>
    </row>
    <row r="713" spans="3:5" s="49" customFormat="1" x14ac:dyDescent="0.2">
      <c r="C713" s="50"/>
      <c r="D713" s="50"/>
      <c r="E713" s="50"/>
    </row>
    <row r="714" spans="3:5" s="49" customFormat="1" x14ac:dyDescent="0.2">
      <c r="C714" s="50"/>
      <c r="D714" s="50"/>
      <c r="E714" s="50"/>
    </row>
    <row r="715" spans="3:5" s="49" customFormat="1" x14ac:dyDescent="0.2">
      <c r="C715" s="50"/>
      <c r="D715" s="50"/>
      <c r="E715" s="50"/>
    </row>
    <row r="716" spans="3:5" s="49" customFormat="1" x14ac:dyDescent="0.2">
      <c r="C716" s="50"/>
      <c r="D716" s="50"/>
      <c r="E716" s="50"/>
    </row>
    <row r="717" spans="3:5" s="49" customFormat="1" x14ac:dyDescent="0.2">
      <c r="C717" s="50"/>
      <c r="D717" s="50"/>
      <c r="E717" s="50"/>
    </row>
  </sheetData>
  <mergeCells count="39">
    <mergeCell ref="E17:E18"/>
    <mergeCell ref="F17:K17"/>
    <mergeCell ref="L17:P17"/>
    <mergeCell ref="D2:H2"/>
    <mergeCell ref="C3:N3"/>
    <mergeCell ref="C4:N4"/>
    <mergeCell ref="O15:P15"/>
    <mergeCell ref="O1:P1"/>
    <mergeCell ref="A50:B50"/>
    <mergeCell ref="G50:H50"/>
    <mergeCell ref="D50:E50"/>
    <mergeCell ref="I50:M50"/>
    <mergeCell ref="N50:O50"/>
    <mergeCell ref="C8:N8"/>
    <mergeCell ref="A7:B7"/>
    <mergeCell ref="A10:B10"/>
    <mergeCell ref="C10:N10"/>
    <mergeCell ref="A11:B11"/>
    <mergeCell ref="C11:N11"/>
    <mergeCell ref="A13:G13"/>
    <mergeCell ref="C12:N12"/>
    <mergeCell ref="A9:B9"/>
    <mergeCell ref="N13:O13"/>
    <mergeCell ref="A53:B53"/>
    <mergeCell ref="A17:A18"/>
    <mergeCell ref="B17:B18"/>
    <mergeCell ref="C17:C18"/>
    <mergeCell ref="A6:B6"/>
    <mergeCell ref="C6:N6"/>
    <mergeCell ref="A8:B8"/>
    <mergeCell ref="D17:D18"/>
    <mergeCell ref="C7:N7"/>
    <mergeCell ref="A12:B12"/>
    <mergeCell ref="C9:N9"/>
    <mergeCell ref="C48:K48"/>
    <mergeCell ref="C46:K46"/>
    <mergeCell ref="C47:K47"/>
    <mergeCell ref="K13:M13"/>
    <mergeCell ref="I15:K15"/>
  </mergeCells>
  <phoneticPr fontId="0" type="noConversion"/>
  <pageMargins left="0.35" right="0.56000000000000005" top="0.52" bottom="0.51" header="0.5" footer="0.52"/>
  <pageSetup paperSize="9" scale="97" orientation="landscape" horizont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12</vt:i4>
      </vt:variant>
    </vt:vector>
  </HeadingPairs>
  <TitlesOfParts>
    <vt:vector size="24" baseType="lpstr">
      <vt:lpstr>PBK</vt:lpstr>
      <vt:lpstr>KOPS</vt:lpstr>
      <vt:lpstr>DEM</vt:lpstr>
      <vt:lpstr>GR</vt:lpstr>
      <vt:lpstr>GRIE</vt:lpstr>
      <vt:lpstr>SIE</vt:lpstr>
      <vt:lpstr>L D</vt:lpstr>
      <vt:lpstr>CITI</vt:lpstr>
      <vt:lpstr>EL</vt:lpstr>
      <vt:lpstr>VENT</vt:lpstr>
      <vt:lpstr>UAS</vt:lpstr>
      <vt:lpstr>DTT</vt:lpstr>
      <vt:lpstr>CITI!Print_Area</vt:lpstr>
      <vt:lpstr>DEM!Print_Area</vt:lpstr>
      <vt:lpstr>DTT!Print_Area</vt:lpstr>
      <vt:lpstr>EL!Print_Area</vt:lpstr>
      <vt:lpstr>GR!Print_Area</vt:lpstr>
      <vt:lpstr>GRIE!Print_Area</vt:lpstr>
      <vt:lpstr>KOPS!Print_Area</vt:lpstr>
      <vt:lpstr>'L D'!Print_Area</vt:lpstr>
      <vt:lpstr>PBK!Print_Area</vt:lpstr>
      <vt:lpstr>SIE!Print_Area</vt:lpstr>
      <vt:lpstr>UAS!Print_Area</vt:lpstr>
      <vt:lpstr>VENT!Print_Area</vt:lpstr>
    </vt:vector>
  </TitlesOfParts>
  <Company>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Nauris.Pundors@izglitiba.jelgava.lv</dc:creator>
  <cp:lastModifiedBy>Nauris JIP</cp:lastModifiedBy>
  <cp:lastPrinted>2015-06-01T10:07:37Z</cp:lastPrinted>
  <dcterms:created xsi:type="dcterms:W3CDTF">2011-06-23T11:36:08Z</dcterms:created>
  <dcterms:modified xsi:type="dcterms:W3CDTF">2016-04-13T07:22:12Z</dcterms:modified>
</cp:coreProperties>
</file>